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yudektyareva\Desktop\Для Вовденко\раскр. БУЛАЕВ\2023 раскрытие информации\19 г (1-5) И-я об осн.потр.х-ках\"/>
    </mc:Choice>
  </mc:AlternateContent>
  <bookViews>
    <workbookView xWindow="0" yWindow="0" windowWidth="23040" windowHeight="8916"/>
  </bookViews>
  <sheets>
    <sheet name="2023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9" i="2" l="1"/>
  <c r="G35" i="2" l="1"/>
  <c r="F35" i="2"/>
  <c r="C35" i="2" s="1"/>
  <c r="E35" i="2"/>
  <c r="D35" i="2"/>
  <c r="E13" i="2"/>
  <c r="F13" i="2"/>
  <c r="G13" i="2"/>
  <c r="D13" i="2"/>
  <c r="C19" i="2"/>
  <c r="E51" i="2" l="1"/>
  <c r="D51" i="2"/>
  <c r="E53" i="2"/>
  <c r="F53" i="2"/>
  <c r="F51" i="2" s="1"/>
  <c r="G53" i="2"/>
  <c r="G51" i="2" s="1"/>
  <c r="D53" i="2"/>
  <c r="E48" i="2"/>
  <c r="F48" i="2"/>
  <c r="G48" i="2"/>
  <c r="D48" i="2"/>
  <c r="C48" i="2" s="1"/>
  <c r="E44" i="2"/>
  <c r="E43" i="2" s="1"/>
  <c r="E41" i="2" s="1"/>
  <c r="E40" i="2" s="1"/>
  <c r="F44" i="2"/>
  <c r="F43" i="2" s="1"/>
  <c r="F41" i="2" s="1"/>
  <c r="G44" i="2"/>
  <c r="G43" i="2" s="1"/>
  <c r="G41" i="2" s="1"/>
  <c r="D44" i="2"/>
  <c r="C42" i="2"/>
  <c r="C45" i="2"/>
  <c r="C46" i="2"/>
  <c r="C47" i="2"/>
  <c r="C50" i="2"/>
  <c r="C52" i="2"/>
  <c r="C54" i="2"/>
  <c r="C55" i="2"/>
  <c r="E37" i="2"/>
  <c r="F37" i="2"/>
  <c r="G37" i="2"/>
  <c r="E36" i="2"/>
  <c r="F36" i="2"/>
  <c r="G36" i="2"/>
  <c r="E34" i="2"/>
  <c r="F34" i="2"/>
  <c r="G34" i="2"/>
  <c r="C34" i="2" s="1"/>
  <c r="E33" i="2"/>
  <c r="F33" i="2"/>
  <c r="G33" i="2"/>
  <c r="E32" i="2"/>
  <c r="F32" i="2"/>
  <c r="G32" i="2"/>
  <c r="D32" i="2"/>
  <c r="D33" i="2"/>
  <c r="D34" i="2"/>
  <c r="D36" i="2"/>
  <c r="D37" i="2"/>
  <c r="E15" i="2"/>
  <c r="E31" i="2" s="1"/>
  <c r="F15" i="2"/>
  <c r="F31" i="2" s="1"/>
  <c r="G15" i="2"/>
  <c r="G31" i="2" s="1"/>
  <c r="D15" i="2"/>
  <c r="D31" i="2" s="1"/>
  <c r="E30" i="2"/>
  <c r="F30" i="2"/>
  <c r="G30" i="2"/>
  <c r="E28" i="2"/>
  <c r="F28" i="2"/>
  <c r="G28" i="2"/>
  <c r="E27" i="2"/>
  <c r="F27" i="2"/>
  <c r="G27" i="2"/>
  <c r="D27" i="2"/>
  <c r="C27" i="2" s="1"/>
  <c r="D28" i="2"/>
  <c r="D30" i="2"/>
  <c r="E25" i="2"/>
  <c r="F25" i="2"/>
  <c r="G25" i="2"/>
  <c r="D25" i="2"/>
  <c r="C25" i="2" s="1"/>
  <c r="C37" i="2" l="1"/>
  <c r="C31" i="2"/>
  <c r="C30" i="2"/>
  <c r="C38" i="2" s="1"/>
  <c r="C28" i="2"/>
  <c r="C33" i="2"/>
  <c r="C32" i="2"/>
  <c r="C36" i="2"/>
  <c r="C53" i="2"/>
  <c r="C44" i="2"/>
  <c r="D43" i="2"/>
  <c r="C51" i="2"/>
  <c r="C15" i="2"/>
  <c r="G40" i="2"/>
  <c r="F40" i="2"/>
  <c r="D41" i="2" l="1"/>
  <c r="C43" i="2"/>
  <c r="E29" i="2"/>
  <c r="F29" i="2"/>
  <c r="G29" i="2"/>
  <c r="D29" i="2"/>
  <c r="F8" i="2"/>
  <c r="F24" i="2" s="1"/>
  <c r="E10" i="2"/>
  <c r="E26" i="2" s="1"/>
  <c r="F10" i="2"/>
  <c r="F26" i="2" s="1"/>
  <c r="G10" i="2"/>
  <c r="G26" i="2" s="1"/>
  <c r="D10" i="2"/>
  <c r="D26" i="2" s="1"/>
  <c r="C26" i="2" s="1"/>
  <c r="C11" i="2"/>
  <c r="C12" i="2"/>
  <c r="C14" i="2"/>
  <c r="C16" i="2"/>
  <c r="C17" i="2"/>
  <c r="C18" i="2"/>
  <c r="C20" i="2"/>
  <c r="C21" i="2"/>
  <c r="C9" i="2"/>
  <c r="E8" i="2" l="1"/>
  <c r="E24" i="2" s="1"/>
  <c r="D40" i="2"/>
  <c r="C40" i="2" s="1"/>
  <c r="C41" i="2"/>
  <c r="C29" i="2"/>
  <c r="C22" i="2"/>
  <c r="D8" i="2"/>
  <c r="G8" i="2"/>
  <c r="G24" i="2" s="1"/>
  <c r="C13" i="2"/>
  <c r="C10" i="2"/>
  <c r="D24" i="2" l="1"/>
  <c r="C24" i="2" s="1"/>
  <c r="C8" i="2"/>
</calcChain>
</file>

<file path=xl/sharedStrings.xml><?xml version="1.0" encoding="utf-8"?>
<sst xmlns="http://schemas.openxmlformats.org/spreadsheetml/2006/main" count="104" uniqueCount="89">
  <si>
    <t>Поступление в сеть из других организаций:</t>
  </si>
  <si>
    <t>из сетей ПАО "ФСК ЕЭС"</t>
  </si>
  <si>
    <t>от смежных сетевых организаций:</t>
  </si>
  <si>
    <t>АО  "Красноярская региональная энергетическая компания"</t>
  </si>
  <si>
    <t>Филиал ОАО "МРСК Сибири" - "Красноярскэнерго"</t>
  </si>
  <si>
    <t>4</t>
  </si>
  <si>
    <t>Отпуск из сети:</t>
  </si>
  <si>
    <t>смежным сетевым организациям:</t>
  </si>
  <si>
    <t>ООО "МАРЭМ+"</t>
  </si>
  <si>
    <t>ООО "ГлавЭнергоСбыт"</t>
  </si>
  <si>
    <t>7</t>
  </si>
  <si>
    <t>8</t>
  </si>
  <si>
    <t>I. Электроэнергия (тыс. кВт ч)</t>
  </si>
  <si>
    <t>II. Мощность (МВт)</t>
  </si>
  <si>
    <t>№ п/п</t>
  </si>
  <si>
    <t>Наименование показателя</t>
  </si>
  <si>
    <t>Всего</t>
  </si>
  <si>
    <t>В том числе по уровню напряжения</t>
  </si>
  <si>
    <t>ВН</t>
  </si>
  <si>
    <t>СН1</t>
  </si>
  <si>
    <t>СН2</t>
  </si>
  <si>
    <t>НН</t>
  </si>
  <si>
    <t>по одноставочному тарифу</t>
  </si>
  <si>
    <t>по двухставочному тарифу:</t>
  </si>
  <si>
    <t>мощность (МВт), в том числе:</t>
  </si>
  <si>
    <t>компенсация потерь (тыс. кВт ч)</t>
  </si>
  <si>
    <t>Полезный отпуск потребителям ГП, ЭСО (тыс. кВт ч):</t>
  </si>
  <si>
    <t>по одноставочному тарифу:</t>
  </si>
  <si>
    <t>прочим потребителям</t>
  </si>
  <si>
    <t>населению и приравненным к нему категориям потребителей:</t>
  </si>
  <si>
    <t>в пределах социальной нормы потребления</t>
  </si>
  <si>
    <t>сверх социальной нормы потребления</t>
  </si>
  <si>
    <t>Населению, проживающему в сельских населенных пунктах и приравненным к нему потребителям:</t>
  </si>
  <si>
    <t>Некоммерческим объединениям граждан (гаражно-строительные, гаражные кооперативы) и хозяйственные постройки физических лиц</t>
  </si>
  <si>
    <t>по двухставочному тарифу (прочие потребители):</t>
  </si>
  <si>
    <t>Оплачиваемый сетевыми организациями объем оказанных услуг по индивидуальному тарифу:</t>
  </si>
  <si>
    <t>мощность (МВт)</t>
  </si>
  <si>
    <t>1</t>
  </si>
  <si>
    <t>1.1</t>
  </si>
  <si>
    <t>1.2</t>
  </si>
  <si>
    <t>2</t>
  </si>
  <si>
    <t>2.1</t>
  </si>
  <si>
    <t>3</t>
  </si>
  <si>
    <t>5</t>
  </si>
  <si>
    <t>6</t>
  </si>
  <si>
    <t>9</t>
  </si>
  <si>
    <t>11</t>
  </si>
  <si>
    <t>III. Фактический полезный отпуск конечным потребителям (тыс. кВт ч; МВт)</t>
  </si>
  <si>
    <t>1.2.1</t>
  </si>
  <si>
    <t>1.2.2</t>
  </si>
  <si>
    <t>2.2.1</t>
  </si>
  <si>
    <t>2.2.2</t>
  </si>
  <si>
    <t>2.2.3</t>
  </si>
  <si>
    <t>6.1</t>
  </si>
  <si>
    <t>6.2</t>
  </si>
  <si>
    <t>6.2.1</t>
  </si>
  <si>
    <t>6.2.2</t>
  </si>
  <si>
    <t>Общий объем потерь (в абсолютном выражении)</t>
  </si>
  <si>
    <t>потребителям ГП, ЭСО, ЭСК</t>
  </si>
  <si>
    <t>7.1</t>
  </si>
  <si>
    <t>7.2</t>
  </si>
  <si>
    <t>7.2.1</t>
  </si>
  <si>
    <t>7.2.2</t>
  </si>
  <si>
    <t>7.2.3</t>
  </si>
  <si>
    <t>10</t>
  </si>
  <si>
    <t>11.1</t>
  </si>
  <si>
    <t>11.1.1</t>
  </si>
  <si>
    <t>11.1.2</t>
  </si>
  <si>
    <t>11.1.2.1</t>
  </si>
  <si>
    <t>11.1.2.1.1</t>
  </si>
  <si>
    <t>11.1.2.1.2</t>
  </si>
  <si>
    <t>11.1.2.2</t>
  </si>
  <si>
    <t>11.2</t>
  </si>
  <si>
    <t>11.2.1</t>
  </si>
  <si>
    <t>11.2.2</t>
  </si>
  <si>
    <t>12</t>
  </si>
  <si>
    <t>12.1</t>
  </si>
  <si>
    <t>12.2</t>
  </si>
  <si>
    <t>12.2.1</t>
  </si>
  <si>
    <t>12.2.2</t>
  </si>
  <si>
    <t>Собственное потребление</t>
  </si>
  <si>
    <t xml:space="preserve">Собственное потребление </t>
  </si>
  <si>
    <t>Общий объем потерь (в относительном выражении от полезного отпуска, %)</t>
  </si>
  <si>
    <t>абз.2 п. 19 "г" ПП РФ № 24 от 21.01.2004</t>
  </si>
  <si>
    <t>Баланс электрической энергии ООО "Аэропорт Емельяново" за 2023 год</t>
  </si>
  <si>
    <t>2.2.4</t>
  </si>
  <si>
    <t>ООО "ЕнисейСетьСервис"</t>
  </si>
  <si>
    <t>ООО "ПРОФСЕРВИСТРЕЙД"</t>
  </si>
  <si>
    <t>7.2.4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</si>
</sst>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9"/>
      <name val="Tahoma"/>
      <family val="2"/>
      <charset val="204"/>
    </font>
    <font>
      <sz val="10"/>
      <name val="Arial Cyr"/>
      <charset val="204"/>
    </font>
    <font>
      <b/>
      <sz val="10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7">
    <xf numFmtId="0" fontId="0" fillId="0" borderId="0"/>
    <xf numFmtId="49" fontId="1" fillId="0" borderId="0" applyBorder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</cellStyleXfs>
  <cellXfs count="35">
    <xf numFmtId="0" fontId="0" fillId="0" borderId="0" xfId="0"/>
    <xf numFmtId="0" fontId="3" fillId="0" borderId="0" xfId="0" applyFont="1" applyAlignment="1">
      <alignment horizontal="center"/>
    </xf>
    <xf numFmtId="0" fontId="4" fillId="2" borderId="1" xfId="5" applyFont="1" applyFill="1" applyBorder="1" applyAlignment="1" applyProtection="1">
      <alignment horizontal="center" vertical="center" wrapText="1"/>
    </xf>
    <xf numFmtId="164" fontId="0" fillId="0" borderId="0" xfId="0" applyNumberFormat="1"/>
    <xf numFmtId="0" fontId="0" fillId="0" borderId="0" xfId="0" applyAlignment="1">
      <alignment horizontal="right" vertical="center"/>
    </xf>
    <xf numFmtId="49" fontId="5" fillId="2" borderId="1" xfId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2" borderId="1" xfId="4" applyFont="1" applyFill="1" applyBorder="1" applyAlignment="1" applyProtection="1">
      <alignment horizontal="center" vertical="center" wrapText="1"/>
    </xf>
    <xf numFmtId="0" fontId="4" fillId="2" borderId="1" xfId="5" applyFont="1" applyFill="1" applyBorder="1" applyAlignment="1" applyProtection="1">
      <alignment horizontal="center" vertical="center" wrapText="1"/>
    </xf>
    <xf numFmtId="49" fontId="3" fillId="2" borderId="1" xfId="1" applyNumberFormat="1" applyFont="1" applyFill="1" applyBorder="1" applyAlignment="1" applyProtection="1">
      <alignment vertical="center"/>
    </xf>
    <xf numFmtId="49" fontId="3" fillId="2" borderId="1" xfId="1" applyFont="1" applyFill="1" applyBorder="1" applyAlignment="1">
      <alignment horizontal="left" vertical="center" wrapText="1"/>
    </xf>
    <xf numFmtId="164" fontId="3" fillId="2" borderId="1" xfId="1" applyNumberFormat="1" applyFont="1" applyFill="1" applyBorder="1" applyAlignment="1" applyProtection="1">
      <alignment horizontal="center" vertical="center"/>
    </xf>
    <xf numFmtId="49" fontId="7" fillId="2" borderId="1" xfId="1" applyNumberFormat="1" applyFont="1" applyFill="1" applyBorder="1" applyAlignment="1" applyProtection="1">
      <alignment vertical="center"/>
    </xf>
    <xf numFmtId="49" fontId="7" fillId="2" borderId="1" xfId="1" applyFont="1" applyFill="1" applyBorder="1" applyAlignment="1">
      <alignment horizontal="left" vertical="center" wrapText="1"/>
    </xf>
    <xf numFmtId="164" fontId="7" fillId="2" borderId="1" xfId="1" applyNumberFormat="1" applyFont="1" applyFill="1" applyBorder="1" applyAlignment="1" applyProtection="1">
      <alignment horizontal="center" vertical="center"/>
    </xf>
    <xf numFmtId="164" fontId="7" fillId="2" borderId="1" xfId="1" applyNumberFormat="1" applyFont="1" applyFill="1" applyBorder="1" applyAlignment="1" applyProtection="1">
      <alignment horizontal="center" vertical="center"/>
      <protection locked="0"/>
    </xf>
    <xf numFmtId="49" fontId="7" fillId="2" borderId="1" xfId="2" applyNumberFormat="1" applyFont="1" applyFill="1" applyBorder="1" applyAlignment="1" applyProtection="1">
      <alignment horizontal="left" vertical="center"/>
    </xf>
    <xf numFmtId="0" fontId="7" fillId="2" borderId="1" xfId="3" applyNumberFormat="1" applyFont="1" applyFill="1" applyBorder="1" applyAlignment="1" applyProtection="1">
      <alignment horizontal="left" vertical="center" wrapText="1"/>
    </xf>
    <xf numFmtId="49" fontId="7" fillId="2" borderId="1" xfId="1" applyFont="1" applyFill="1" applyBorder="1" applyAlignment="1">
      <alignment vertical="center" wrapText="1"/>
    </xf>
    <xf numFmtId="0" fontId="6" fillId="2" borderId="2" xfId="3" applyNumberFormat="1" applyFont="1" applyFill="1" applyBorder="1" applyAlignment="1" applyProtection="1">
      <alignment vertical="center" wrapText="1"/>
    </xf>
    <xf numFmtId="164" fontId="3" fillId="2" borderId="1" xfId="1" applyNumberFormat="1" applyFont="1" applyFill="1" applyBorder="1" applyAlignment="1" applyProtection="1">
      <alignment horizontal="center" vertical="center"/>
      <protection locked="0"/>
    </xf>
    <xf numFmtId="165" fontId="7" fillId="2" borderId="1" xfId="1" applyNumberFormat="1" applyFont="1" applyFill="1" applyBorder="1" applyAlignment="1" applyProtection="1">
      <alignment horizontal="center" vertical="center"/>
    </xf>
    <xf numFmtId="49" fontId="3" fillId="2" borderId="1" xfId="1" applyFont="1" applyFill="1" applyBorder="1" applyAlignment="1">
      <alignment horizontal="center" vertical="center"/>
    </xf>
    <xf numFmtId="49" fontId="3" fillId="2" borderId="1" xfId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 applyProtection="1">
      <alignment horizontal="right" vertical="center"/>
    </xf>
    <xf numFmtId="164" fontId="7" fillId="2" borderId="1" xfId="1" applyNumberFormat="1" applyFont="1" applyFill="1" applyBorder="1" applyAlignment="1" applyProtection="1">
      <alignment horizontal="right" vertical="center"/>
      <protection locked="0"/>
    </xf>
    <xf numFmtId="164" fontId="7" fillId="2" borderId="1" xfId="1" applyNumberFormat="1" applyFont="1" applyFill="1" applyBorder="1" applyAlignment="1" applyProtection="1">
      <alignment horizontal="right" vertical="center"/>
    </xf>
    <xf numFmtId="0" fontId="7" fillId="2" borderId="1" xfId="3" applyNumberFormat="1" applyFont="1" applyFill="1" applyBorder="1" applyAlignment="1" applyProtection="1">
      <alignment vertical="center" wrapText="1"/>
    </xf>
    <xf numFmtId="164" fontId="3" fillId="2" borderId="1" xfId="1" applyNumberFormat="1" applyFont="1" applyFill="1" applyBorder="1" applyAlignment="1" applyProtection="1">
      <alignment horizontal="right" vertical="center"/>
      <protection locked="0"/>
    </xf>
    <xf numFmtId="49" fontId="3" fillId="2" borderId="1" xfId="4" applyNumberFormat="1" applyFont="1" applyFill="1" applyBorder="1" applyAlignment="1" applyProtection="1">
      <alignment vertical="center"/>
    </xf>
    <xf numFmtId="164" fontId="3" fillId="2" borderId="1" xfId="4" applyNumberFormat="1" applyFont="1" applyFill="1" applyBorder="1" applyAlignment="1" applyProtection="1">
      <alignment horizontal="center" vertical="center"/>
    </xf>
    <xf numFmtId="49" fontId="7" fillId="2" borderId="1" xfId="4" applyNumberFormat="1" applyFont="1" applyFill="1" applyBorder="1" applyAlignment="1" applyProtection="1">
      <alignment vertical="center"/>
    </xf>
    <xf numFmtId="164" fontId="7" fillId="2" borderId="1" xfId="4" applyNumberFormat="1" applyFont="1" applyFill="1" applyBorder="1" applyAlignment="1" applyProtection="1">
      <alignment horizontal="center" vertical="center"/>
    </xf>
    <xf numFmtId="164" fontId="7" fillId="2" borderId="1" xfId="4" applyNumberFormat="1" applyFont="1" applyFill="1" applyBorder="1" applyAlignment="1" applyProtection="1">
      <alignment horizontal="center" vertical="center"/>
      <protection locked="0"/>
    </xf>
    <xf numFmtId="164" fontId="7" fillId="2" borderId="1" xfId="6" applyNumberFormat="1" applyFont="1" applyFill="1" applyBorder="1" applyAlignment="1" applyProtection="1">
      <alignment horizontal="center" vertical="center"/>
    </xf>
  </cellXfs>
  <cellStyles count="7">
    <cellStyle name="Обычный" xfId="0" builtinId="0"/>
    <cellStyle name="Обычный 10" xfId="1"/>
    <cellStyle name="Обычный_MINENERGO.340.PRIL79(v0.1)" xfId="2"/>
    <cellStyle name="Обычный_ЖКУ_проект3" xfId="3"/>
    <cellStyle name="Обычный_Полезный отпуск электроэнергии и мощности, реализуемой по регулируемым ценам" xfId="4"/>
    <cellStyle name="Обычный_Продажа" xfId="6"/>
    <cellStyle name="Обычный_Сведения об отпуске (передаче) электроэнергии потребителям распределительными сетевыми организациями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tabSelected="1" workbookViewId="0">
      <selection activeCell="L12" sqref="L12"/>
    </sheetView>
  </sheetViews>
  <sheetFormatPr defaultRowHeight="14.4" x14ac:dyDescent="0.3"/>
  <cols>
    <col min="1" max="1" width="8.33203125" customWidth="1"/>
    <col min="2" max="2" width="35.6640625" customWidth="1"/>
    <col min="3" max="4" width="11" bestFit="1" customWidth="1"/>
    <col min="5" max="5" width="9" bestFit="1" customWidth="1"/>
    <col min="6" max="6" width="10" bestFit="1" customWidth="1"/>
    <col min="7" max="7" width="8.88671875" bestFit="1" customWidth="1"/>
    <col min="9" max="9" width="9.88671875" bestFit="1" customWidth="1"/>
  </cols>
  <sheetData>
    <row r="1" spans="1:7" x14ac:dyDescent="0.3">
      <c r="D1" s="4" t="s">
        <v>83</v>
      </c>
      <c r="E1" s="4"/>
      <c r="F1" s="4"/>
      <c r="G1" s="4"/>
    </row>
    <row r="3" spans="1:7" x14ac:dyDescent="0.3">
      <c r="A3" s="6" t="s">
        <v>84</v>
      </c>
      <c r="B3" s="6"/>
      <c r="C3" s="6"/>
      <c r="D3" s="6"/>
      <c r="E3" s="6"/>
      <c r="F3" s="6"/>
      <c r="G3" s="6"/>
    </row>
    <row r="4" spans="1:7" x14ac:dyDescent="0.3">
      <c r="A4" s="1"/>
      <c r="B4" s="1"/>
      <c r="C4" s="1"/>
      <c r="D4" s="1"/>
      <c r="E4" s="1"/>
      <c r="F4" s="1"/>
      <c r="G4" s="1"/>
    </row>
    <row r="5" spans="1:7" x14ac:dyDescent="0.3">
      <c r="A5" s="7" t="s">
        <v>14</v>
      </c>
      <c r="B5" s="8" t="s">
        <v>15</v>
      </c>
      <c r="C5" s="8" t="s">
        <v>16</v>
      </c>
      <c r="D5" s="8" t="s">
        <v>17</v>
      </c>
      <c r="E5" s="8"/>
      <c r="F5" s="8"/>
      <c r="G5" s="8"/>
    </row>
    <row r="6" spans="1:7" x14ac:dyDescent="0.3">
      <c r="A6" s="7"/>
      <c r="B6" s="8"/>
      <c r="C6" s="8"/>
      <c r="D6" s="2" t="s">
        <v>18</v>
      </c>
      <c r="E6" s="2" t="s">
        <v>19</v>
      </c>
      <c r="F6" s="2" t="s">
        <v>20</v>
      </c>
      <c r="G6" s="2" t="s">
        <v>21</v>
      </c>
    </row>
    <row r="7" spans="1:7" x14ac:dyDescent="0.3">
      <c r="A7" s="5" t="s">
        <v>12</v>
      </c>
      <c r="B7" s="5"/>
      <c r="C7" s="5"/>
      <c r="D7" s="5"/>
      <c r="E7" s="5"/>
      <c r="F7" s="5"/>
      <c r="G7" s="5"/>
    </row>
    <row r="8" spans="1:7" ht="27.6" x14ac:dyDescent="0.3">
      <c r="A8" s="9" t="s">
        <v>37</v>
      </c>
      <c r="B8" s="10" t="s">
        <v>0</v>
      </c>
      <c r="C8" s="11">
        <f>SUM(D8:G8)</f>
        <v>116272.68</v>
      </c>
      <c r="D8" s="11">
        <f>D9+D10</f>
        <v>110321.92799999999</v>
      </c>
      <c r="E8" s="11">
        <f t="shared" ref="E8:G8" si="0">E9+E10</f>
        <v>5950.7520000000004</v>
      </c>
      <c r="F8" s="11">
        <f t="shared" si="0"/>
        <v>0</v>
      </c>
      <c r="G8" s="11">
        <f t="shared" si="0"/>
        <v>0</v>
      </c>
    </row>
    <row r="9" spans="1:7" x14ac:dyDescent="0.3">
      <c r="A9" s="12" t="s">
        <v>38</v>
      </c>
      <c r="B9" s="13" t="s">
        <v>1</v>
      </c>
      <c r="C9" s="14">
        <f>SUM(D9:G9)</f>
        <v>80999.270999999993</v>
      </c>
      <c r="D9" s="15">
        <v>80999.270999999993</v>
      </c>
      <c r="E9" s="15">
        <v>0</v>
      </c>
      <c r="F9" s="15">
        <v>0</v>
      </c>
      <c r="G9" s="15">
        <v>0</v>
      </c>
    </row>
    <row r="10" spans="1:7" x14ac:dyDescent="0.3">
      <c r="A10" s="12" t="s">
        <v>39</v>
      </c>
      <c r="B10" s="13" t="s">
        <v>2</v>
      </c>
      <c r="C10" s="14">
        <f t="shared" ref="C10:C21" si="1">SUM(D10:G10)</f>
        <v>35273.409</v>
      </c>
      <c r="D10" s="14">
        <f>D11+D12</f>
        <v>29322.656999999999</v>
      </c>
      <c r="E10" s="14">
        <f t="shared" ref="E10:G10" si="2">E11+E12</f>
        <v>5950.7520000000004</v>
      </c>
      <c r="F10" s="14">
        <f t="shared" si="2"/>
        <v>0</v>
      </c>
      <c r="G10" s="14">
        <f t="shared" si="2"/>
        <v>0</v>
      </c>
    </row>
    <row r="11" spans="1:7" ht="27.6" x14ac:dyDescent="0.3">
      <c r="A11" s="16" t="s">
        <v>48</v>
      </c>
      <c r="B11" s="17" t="s">
        <v>3</v>
      </c>
      <c r="C11" s="14">
        <f t="shared" si="1"/>
        <v>29322.656999999999</v>
      </c>
      <c r="D11" s="15">
        <v>29322.656999999999</v>
      </c>
      <c r="E11" s="15">
        <v>0</v>
      </c>
      <c r="F11" s="15">
        <v>0</v>
      </c>
      <c r="G11" s="15">
        <v>0</v>
      </c>
    </row>
    <row r="12" spans="1:7" ht="27.6" x14ac:dyDescent="0.3">
      <c r="A12" s="16" t="s">
        <v>49</v>
      </c>
      <c r="B12" s="17" t="s">
        <v>4</v>
      </c>
      <c r="C12" s="14">
        <f t="shared" si="1"/>
        <v>5950.7520000000004</v>
      </c>
      <c r="D12" s="15">
        <v>0</v>
      </c>
      <c r="E12" s="15">
        <v>5950.7520000000004</v>
      </c>
      <c r="F12" s="15">
        <v>0</v>
      </c>
      <c r="G12" s="15">
        <v>0</v>
      </c>
    </row>
    <row r="13" spans="1:7" x14ac:dyDescent="0.3">
      <c r="A13" s="9" t="s">
        <v>40</v>
      </c>
      <c r="B13" s="10" t="s">
        <v>6</v>
      </c>
      <c r="C13" s="11">
        <f t="shared" si="1"/>
        <v>93524.363000000012</v>
      </c>
      <c r="D13" s="11">
        <f>D14+D16+D17+D18+D19</f>
        <v>26705.790999999997</v>
      </c>
      <c r="E13" s="11">
        <f t="shared" ref="E13:G13" si="3">E14+E16+E17+E18+E19</f>
        <v>5994.7889999999998</v>
      </c>
      <c r="F13" s="11">
        <f t="shared" si="3"/>
        <v>59520.468000000008</v>
      </c>
      <c r="G13" s="11">
        <f t="shared" si="3"/>
        <v>1303.3150000000001</v>
      </c>
    </row>
    <row r="14" spans="1:7" x14ac:dyDescent="0.3">
      <c r="A14" s="12" t="s">
        <v>41</v>
      </c>
      <c r="B14" s="13" t="s">
        <v>58</v>
      </c>
      <c r="C14" s="14">
        <f t="shared" si="1"/>
        <v>12678.567999999999</v>
      </c>
      <c r="D14" s="15">
        <v>12.425000000000001</v>
      </c>
      <c r="E14" s="15">
        <v>5994.7889999999998</v>
      </c>
      <c r="F14" s="15">
        <v>5932.7110000000002</v>
      </c>
      <c r="G14" s="15">
        <v>738.64300000000003</v>
      </c>
    </row>
    <row r="15" spans="1:7" x14ac:dyDescent="0.3">
      <c r="A15" s="12"/>
      <c r="B15" s="18" t="s">
        <v>7</v>
      </c>
      <c r="C15" s="14">
        <f t="shared" si="1"/>
        <v>80173.934999999998</v>
      </c>
      <c r="D15" s="15">
        <f>D16+D17+D18</f>
        <v>26693.365999999998</v>
      </c>
      <c r="E15" s="15">
        <f t="shared" ref="E15:G15" si="4">E16+E17+E18</f>
        <v>0</v>
      </c>
      <c r="F15" s="15">
        <f t="shared" si="4"/>
        <v>52915.896999999997</v>
      </c>
      <c r="G15" s="15">
        <f t="shared" si="4"/>
        <v>564.67199999999991</v>
      </c>
    </row>
    <row r="16" spans="1:7" x14ac:dyDescent="0.3">
      <c r="A16" s="16" t="s">
        <v>50</v>
      </c>
      <c r="B16" s="19" t="s">
        <v>8</v>
      </c>
      <c r="C16" s="14">
        <f t="shared" si="1"/>
        <v>58796.411</v>
      </c>
      <c r="D16" s="15">
        <v>26693.365999999998</v>
      </c>
      <c r="E16" s="15">
        <v>0</v>
      </c>
      <c r="F16" s="15">
        <v>31565.637999999999</v>
      </c>
      <c r="G16" s="15">
        <v>537.40699999999993</v>
      </c>
    </row>
    <row r="17" spans="1:9" x14ac:dyDescent="0.3">
      <c r="A17" s="16" t="s">
        <v>51</v>
      </c>
      <c r="B17" s="17" t="s">
        <v>9</v>
      </c>
      <c r="C17" s="14">
        <f t="shared" si="1"/>
        <v>21350.259000000002</v>
      </c>
      <c r="D17" s="15">
        <v>0</v>
      </c>
      <c r="E17" s="15">
        <v>0</v>
      </c>
      <c r="F17" s="15">
        <v>21350.259000000002</v>
      </c>
      <c r="G17" s="15">
        <v>0</v>
      </c>
    </row>
    <row r="18" spans="1:9" x14ac:dyDescent="0.3">
      <c r="A18" s="16" t="s">
        <v>52</v>
      </c>
      <c r="B18" s="17" t="s">
        <v>87</v>
      </c>
      <c r="C18" s="14">
        <f t="shared" si="1"/>
        <v>27.265000000000001</v>
      </c>
      <c r="D18" s="15">
        <v>0</v>
      </c>
      <c r="E18" s="15">
        <v>0</v>
      </c>
      <c r="F18" s="15">
        <v>0</v>
      </c>
      <c r="G18" s="15">
        <v>27.265000000000001</v>
      </c>
    </row>
    <row r="19" spans="1:9" x14ac:dyDescent="0.3">
      <c r="A19" s="16" t="s">
        <v>85</v>
      </c>
      <c r="B19" s="17" t="s">
        <v>86</v>
      </c>
      <c r="C19" s="14">
        <f t="shared" si="1"/>
        <v>671.86</v>
      </c>
      <c r="D19" s="15">
        <v>0</v>
      </c>
      <c r="E19" s="15">
        <v>0</v>
      </c>
      <c r="F19" s="15">
        <v>671.86</v>
      </c>
      <c r="G19" s="15">
        <v>0</v>
      </c>
      <c r="I19" s="3"/>
    </row>
    <row r="20" spans="1:9" x14ac:dyDescent="0.3">
      <c r="A20" s="9" t="s">
        <v>42</v>
      </c>
      <c r="B20" s="10" t="s">
        <v>80</v>
      </c>
      <c r="C20" s="11">
        <f t="shared" si="1"/>
        <v>22398.760999999999</v>
      </c>
      <c r="D20" s="20">
        <v>0</v>
      </c>
      <c r="E20" s="20">
        <v>0</v>
      </c>
      <c r="F20" s="20">
        <v>22398.760999999999</v>
      </c>
      <c r="G20" s="20">
        <v>0</v>
      </c>
    </row>
    <row r="21" spans="1:9" ht="27" customHeight="1" x14ac:dyDescent="0.3">
      <c r="A21" s="9" t="s">
        <v>5</v>
      </c>
      <c r="B21" s="10" t="s">
        <v>57</v>
      </c>
      <c r="C21" s="11">
        <f t="shared" si="1"/>
        <v>349.55599999999993</v>
      </c>
      <c r="D21" s="20">
        <v>0</v>
      </c>
      <c r="E21" s="20">
        <v>0</v>
      </c>
      <c r="F21" s="20">
        <v>349.55599999999993</v>
      </c>
      <c r="G21" s="20">
        <v>0</v>
      </c>
    </row>
    <row r="22" spans="1:9" ht="27" customHeight="1" x14ac:dyDescent="0.3">
      <c r="A22" s="12" t="s">
        <v>43</v>
      </c>
      <c r="B22" s="13" t="s">
        <v>82</v>
      </c>
      <c r="C22" s="21">
        <f>C21*100/C14</f>
        <v>2.7570621540224409</v>
      </c>
      <c r="D22" s="21"/>
      <c r="E22" s="21"/>
      <c r="F22" s="21"/>
      <c r="G22" s="21"/>
    </row>
    <row r="23" spans="1:9" x14ac:dyDescent="0.3">
      <c r="A23" s="22" t="s">
        <v>13</v>
      </c>
      <c r="B23" s="22"/>
      <c r="C23" s="22"/>
      <c r="D23" s="22"/>
      <c r="E23" s="22"/>
      <c r="F23" s="22"/>
      <c r="G23" s="22"/>
    </row>
    <row r="24" spans="1:9" ht="27.6" x14ac:dyDescent="0.3">
      <c r="A24" s="9" t="s">
        <v>44</v>
      </c>
      <c r="B24" s="23" t="s">
        <v>0</v>
      </c>
      <c r="C24" s="11">
        <f>SUM(D24:G24)</f>
        <v>13.273136986301369</v>
      </c>
      <c r="D24" s="24">
        <f t="shared" ref="D24:D37" si="5">D8/365/24</f>
        <v>12.593827397260272</v>
      </c>
      <c r="E24" s="24">
        <f t="shared" ref="E24:G24" si="6">E8/365/24</f>
        <v>0.67930958904109595</v>
      </c>
      <c r="F24" s="24">
        <f t="shared" si="6"/>
        <v>0</v>
      </c>
      <c r="G24" s="24">
        <f t="shared" si="6"/>
        <v>0</v>
      </c>
    </row>
    <row r="25" spans="1:9" x14ac:dyDescent="0.3">
      <c r="A25" s="12" t="s">
        <v>53</v>
      </c>
      <c r="B25" s="18" t="s">
        <v>1</v>
      </c>
      <c r="C25" s="14">
        <f t="shared" ref="C25:C37" si="7">SUM(D25:G25)</f>
        <v>9.2464921232876716</v>
      </c>
      <c r="D25" s="25">
        <f t="shared" si="5"/>
        <v>9.2464921232876716</v>
      </c>
      <c r="E25" s="25">
        <f t="shared" ref="E25:G25" si="8">E9/365/24</f>
        <v>0</v>
      </c>
      <c r="F25" s="25">
        <f t="shared" si="8"/>
        <v>0</v>
      </c>
      <c r="G25" s="25">
        <f t="shared" si="8"/>
        <v>0</v>
      </c>
    </row>
    <row r="26" spans="1:9" x14ac:dyDescent="0.3">
      <c r="A26" s="12" t="s">
        <v>54</v>
      </c>
      <c r="B26" s="18" t="s">
        <v>2</v>
      </c>
      <c r="C26" s="14">
        <f t="shared" si="7"/>
        <v>4.0266448630136988</v>
      </c>
      <c r="D26" s="26">
        <f t="shared" si="5"/>
        <v>3.3473352739726026</v>
      </c>
      <c r="E26" s="26">
        <f t="shared" ref="E26:G30" si="9">E10/365/24</f>
        <v>0.67930958904109595</v>
      </c>
      <c r="F26" s="26">
        <f t="shared" si="9"/>
        <v>0</v>
      </c>
      <c r="G26" s="26">
        <f t="shared" si="9"/>
        <v>0</v>
      </c>
    </row>
    <row r="27" spans="1:9" ht="27.6" x14ac:dyDescent="0.3">
      <c r="A27" s="12" t="s">
        <v>55</v>
      </c>
      <c r="B27" s="27" t="s">
        <v>3</v>
      </c>
      <c r="C27" s="14">
        <f t="shared" si="7"/>
        <v>3.3473352739726026</v>
      </c>
      <c r="D27" s="25">
        <f t="shared" si="5"/>
        <v>3.3473352739726026</v>
      </c>
      <c r="E27" s="25">
        <f t="shared" si="9"/>
        <v>0</v>
      </c>
      <c r="F27" s="25">
        <f t="shared" si="9"/>
        <v>0</v>
      </c>
      <c r="G27" s="25">
        <f t="shared" si="9"/>
        <v>0</v>
      </c>
    </row>
    <row r="28" spans="1:9" ht="27.6" x14ac:dyDescent="0.3">
      <c r="A28" s="12" t="s">
        <v>56</v>
      </c>
      <c r="B28" s="27" t="s">
        <v>4</v>
      </c>
      <c r="C28" s="14">
        <f t="shared" si="7"/>
        <v>0.67930958904109595</v>
      </c>
      <c r="D28" s="25">
        <f t="shared" si="5"/>
        <v>0</v>
      </c>
      <c r="E28" s="25">
        <f t="shared" si="9"/>
        <v>0.67930958904109595</v>
      </c>
      <c r="F28" s="25">
        <f t="shared" si="9"/>
        <v>0</v>
      </c>
      <c r="G28" s="25">
        <f t="shared" si="9"/>
        <v>0</v>
      </c>
    </row>
    <row r="29" spans="1:9" x14ac:dyDescent="0.3">
      <c r="A29" s="9" t="s">
        <v>10</v>
      </c>
      <c r="B29" s="23" t="s">
        <v>6</v>
      </c>
      <c r="C29" s="11">
        <f t="shared" si="7"/>
        <v>10.676297146118722</v>
      </c>
      <c r="D29" s="24">
        <f t="shared" si="5"/>
        <v>3.0486062785388124</v>
      </c>
      <c r="E29" s="24">
        <f t="shared" si="9"/>
        <v>0.68433664383561643</v>
      </c>
      <c r="F29" s="24">
        <f t="shared" si="9"/>
        <v>6.7945739726027412</v>
      </c>
      <c r="G29" s="24">
        <f t="shared" si="9"/>
        <v>0.14878025114155252</v>
      </c>
    </row>
    <row r="30" spans="1:9" x14ac:dyDescent="0.3">
      <c r="A30" s="12" t="s">
        <v>59</v>
      </c>
      <c r="B30" s="18" t="s">
        <v>58</v>
      </c>
      <c r="C30" s="14">
        <f t="shared" si="7"/>
        <v>1.4473251141552514</v>
      </c>
      <c r="D30" s="25">
        <f t="shared" si="5"/>
        <v>1.41837899543379E-3</v>
      </c>
      <c r="E30" s="25">
        <f t="shared" si="9"/>
        <v>0.68433664383561643</v>
      </c>
      <c r="F30" s="25">
        <f t="shared" si="9"/>
        <v>0.67725011415525127</v>
      </c>
      <c r="G30" s="25">
        <f t="shared" si="9"/>
        <v>8.4319977168949775E-2</v>
      </c>
    </row>
    <row r="31" spans="1:9" x14ac:dyDescent="0.3">
      <c r="A31" s="12" t="s">
        <v>60</v>
      </c>
      <c r="B31" s="18" t="s">
        <v>7</v>
      </c>
      <c r="C31" s="14">
        <f t="shared" si="7"/>
        <v>9.1522756849315066</v>
      </c>
      <c r="D31" s="26">
        <f t="shared" si="5"/>
        <v>3.047187899543379</v>
      </c>
      <c r="E31" s="26">
        <f t="shared" ref="E31:G31" si="10">E15/365/24</f>
        <v>0</v>
      </c>
      <c r="F31" s="26">
        <f t="shared" si="10"/>
        <v>6.0406275114155248</v>
      </c>
      <c r="G31" s="26">
        <f t="shared" si="10"/>
        <v>6.4460273972602733E-2</v>
      </c>
    </row>
    <row r="32" spans="1:9" x14ac:dyDescent="0.3">
      <c r="A32" s="12" t="s">
        <v>61</v>
      </c>
      <c r="B32" s="27" t="s">
        <v>8</v>
      </c>
      <c r="C32" s="14">
        <f t="shared" si="7"/>
        <v>6.711919063926941</v>
      </c>
      <c r="D32" s="25">
        <f t="shared" si="5"/>
        <v>3.047187899543379</v>
      </c>
      <c r="E32" s="25">
        <f t="shared" ref="E32:G37" si="11">E16/365/24</f>
        <v>0</v>
      </c>
      <c r="F32" s="25">
        <f t="shared" si="11"/>
        <v>3.6033833333333334</v>
      </c>
      <c r="G32" s="25">
        <f t="shared" si="11"/>
        <v>6.1347831050228306E-2</v>
      </c>
    </row>
    <row r="33" spans="1:7" x14ac:dyDescent="0.3">
      <c r="A33" s="12" t="s">
        <v>62</v>
      </c>
      <c r="B33" s="27" t="s">
        <v>9</v>
      </c>
      <c r="C33" s="14">
        <f t="shared" si="7"/>
        <v>2.4372441780821918</v>
      </c>
      <c r="D33" s="25">
        <f t="shared" si="5"/>
        <v>0</v>
      </c>
      <c r="E33" s="25">
        <f t="shared" si="11"/>
        <v>0</v>
      </c>
      <c r="F33" s="25">
        <f t="shared" si="11"/>
        <v>2.4372441780821918</v>
      </c>
      <c r="G33" s="25">
        <f t="shared" si="11"/>
        <v>0</v>
      </c>
    </row>
    <row r="34" spans="1:7" x14ac:dyDescent="0.3">
      <c r="A34" s="12" t="s">
        <v>63</v>
      </c>
      <c r="B34" s="17" t="s">
        <v>87</v>
      </c>
      <c r="C34" s="14">
        <f t="shared" si="7"/>
        <v>3.112442922374429E-3</v>
      </c>
      <c r="D34" s="25">
        <f t="shared" si="5"/>
        <v>0</v>
      </c>
      <c r="E34" s="25">
        <f t="shared" si="11"/>
        <v>0</v>
      </c>
      <c r="F34" s="25">
        <f t="shared" si="11"/>
        <v>0</v>
      </c>
      <c r="G34" s="25">
        <f t="shared" si="11"/>
        <v>3.112442922374429E-3</v>
      </c>
    </row>
    <row r="35" spans="1:7" x14ac:dyDescent="0.3">
      <c r="A35" s="12" t="s">
        <v>88</v>
      </c>
      <c r="B35" s="17" t="s">
        <v>86</v>
      </c>
      <c r="C35" s="14">
        <f t="shared" si="7"/>
        <v>7.6696347031963472E-2</v>
      </c>
      <c r="D35" s="25">
        <f t="shared" si="5"/>
        <v>0</v>
      </c>
      <c r="E35" s="25">
        <f t="shared" si="11"/>
        <v>0</v>
      </c>
      <c r="F35" s="25">
        <f t="shared" si="11"/>
        <v>7.6696347031963472E-2</v>
      </c>
      <c r="G35" s="25">
        <f t="shared" si="11"/>
        <v>0</v>
      </c>
    </row>
    <row r="36" spans="1:7" x14ac:dyDescent="0.3">
      <c r="A36" s="9" t="s">
        <v>11</v>
      </c>
      <c r="B36" s="23" t="s">
        <v>81</v>
      </c>
      <c r="C36" s="11">
        <f t="shared" si="7"/>
        <v>2.5569361872146117</v>
      </c>
      <c r="D36" s="28">
        <f t="shared" si="5"/>
        <v>0</v>
      </c>
      <c r="E36" s="28">
        <f t="shared" si="11"/>
        <v>0</v>
      </c>
      <c r="F36" s="28">
        <f t="shared" si="11"/>
        <v>2.5569361872146117</v>
      </c>
      <c r="G36" s="28">
        <f t="shared" si="11"/>
        <v>0</v>
      </c>
    </row>
    <row r="37" spans="1:7" ht="27.6" x14ac:dyDescent="0.3">
      <c r="A37" s="9" t="s">
        <v>45</v>
      </c>
      <c r="B37" s="10" t="s">
        <v>57</v>
      </c>
      <c r="C37" s="11">
        <f t="shared" si="7"/>
        <v>3.9903652968036517E-2</v>
      </c>
      <c r="D37" s="28">
        <f t="shared" si="5"/>
        <v>0</v>
      </c>
      <c r="E37" s="28">
        <f t="shared" si="11"/>
        <v>0</v>
      </c>
      <c r="F37" s="28">
        <f t="shared" si="11"/>
        <v>3.9903652968036517E-2</v>
      </c>
      <c r="G37" s="28">
        <f t="shared" si="11"/>
        <v>0</v>
      </c>
    </row>
    <row r="38" spans="1:7" ht="27.6" x14ac:dyDescent="0.3">
      <c r="A38" s="12" t="s">
        <v>64</v>
      </c>
      <c r="B38" s="13" t="s">
        <v>82</v>
      </c>
      <c r="C38" s="21">
        <f>C37*100/C30</f>
        <v>2.75706215402244</v>
      </c>
      <c r="D38" s="25"/>
      <c r="E38" s="25"/>
      <c r="F38" s="25"/>
      <c r="G38" s="25"/>
    </row>
    <row r="39" spans="1:7" x14ac:dyDescent="0.3">
      <c r="A39" s="22" t="s">
        <v>47</v>
      </c>
      <c r="B39" s="22"/>
      <c r="C39" s="22"/>
      <c r="D39" s="22"/>
      <c r="E39" s="22"/>
      <c r="F39" s="22"/>
      <c r="G39" s="22"/>
    </row>
    <row r="40" spans="1:7" ht="27.6" x14ac:dyDescent="0.3">
      <c r="A40" s="29" t="s">
        <v>46</v>
      </c>
      <c r="B40" s="23" t="s">
        <v>26</v>
      </c>
      <c r="C40" s="14">
        <f>SUM(D40:G40)</f>
        <v>12678.567999999999</v>
      </c>
      <c r="D40" s="30">
        <f>D41+D48</f>
        <v>12.425000000000001</v>
      </c>
      <c r="E40" s="30">
        <f t="shared" ref="E40:G40" si="12">E41+E48</f>
        <v>5994.7889999999998</v>
      </c>
      <c r="F40" s="30">
        <f t="shared" si="12"/>
        <v>5932.7110000000002</v>
      </c>
      <c r="G40" s="30">
        <f t="shared" si="12"/>
        <v>738.64300000000014</v>
      </c>
    </row>
    <row r="41" spans="1:7" x14ac:dyDescent="0.3">
      <c r="A41" s="31" t="s">
        <v>65</v>
      </c>
      <c r="B41" s="18" t="s">
        <v>27</v>
      </c>
      <c r="C41" s="14">
        <f>SUM(D41:G41)</f>
        <v>12656.808999999999</v>
      </c>
      <c r="D41" s="32">
        <f>D42+D43</f>
        <v>12.425000000000001</v>
      </c>
      <c r="E41" s="32">
        <f t="shared" ref="E41:G41" si="13">E42+E43</f>
        <v>5994.7889999999998</v>
      </c>
      <c r="F41" s="32">
        <f t="shared" si="13"/>
        <v>5932.7110000000002</v>
      </c>
      <c r="G41" s="32">
        <f t="shared" si="13"/>
        <v>716.88400000000013</v>
      </c>
    </row>
    <row r="42" spans="1:7" x14ac:dyDescent="0.3">
      <c r="A42" s="31" t="s">
        <v>66</v>
      </c>
      <c r="B42" s="18" t="s">
        <v>28</v>
      </c>
      <c r="C42" s="14">
        <f t="shared" ref="C42:C55" si="14">SUM(D42:G42)</f>
        <v>11721.244000000001</v>
      </c>
      <c r="D42" s="33">
        <v>12.425000000000001</v>
      </c>
      <c r="E42" s="33">
        <v>5994.7889999999998</v>
      </c>
      <c r="F42" s="33">
        <v>5706.2</v>
      </c>
      <c r="G42" s="33">
        <v>7.8300000000000018</v>
      </c>
    </row>
    <row r="43" spans="1:7" ht="27.6" x14ac:dyDescent="0.3">
      <c r="A43" s="31" t="s">
        <v>67</v>
      </c>
      <c r="B43" s="18" t="s">
        <v>29</v>
      </c>
      <c r="C43" s="14">
        <f t="shared" si="14"/>
        <v>935.56500000000005</v>
      </c>
      <c r="D43" s="32">
        <f>D44+D47</f>
        <v>0</v>
      </c>
      <c r="E43" s="32">
        <f t="shared" ref="E43:G43" si="15">E44+E47</f>
        <v>0</v>
      </c>
      <c r="F43" s="32">
        <f t="shared" si="15"/>
        <v>226.511</v>
      </c>
      <c r="G43" s="32">
        <f t="shared" si="15"/>
        <v>709.05400000000009</v>
      </c>
    </row>
    <row r="44" spans="1:7" ht="41.4" x14ac:dyDescent="0.3">
      <c r="A44" s="31" t="s">
        <v>68</v>
      </c>
      <c r="B44" s="18" t="s">
        <v>32</v>
      </c>
      <c r="C44" s="14">
        <f t="shared" si="14"/>
        <v>894.20300000000009</v>
      </c>
      <c r="D44" s="34">
        <f>D45+D46</f>
        <v>0</v>
      </c>
      <c r="E44" s="34">
        <f t="shared" ref="E44:G44" si="16">E45+E46</f>
        <v>0</v>
      </c>
      <c r="F44" s="34">
        <f t="shared" si="16"/>
        <v>185.149</v>
      </c>
      <c r="G44" s="34">
        <f t="shared" si="16"/>
        <v>709.05400000000009</v>
      </c>
    </row>
    <row r="45" spans="1:7" ht="27.6" x14ac:dyDescent="0.3">
      <c r="A45" s="31" t="s">
        <v>69</v>
      </c>
      <c r="B45" s="18" t="s">
        <v>30</v>
      </c>
      <c r="C45" s="14">
        <f t="shared" si="14"/>
        <v>557.92700000000002</v>
      </c>
      <c r="D45" s="33">
        <v>0</v>
      </c>
      <c r="E45" s="33">
        <v>0</v>
      </c>
      <c r="F45" s="33">
        <v>108.664</v>
      </c>
      <c r="G45" s="33">
        <v>449.26300000000003</v>
      </c>
    </row>
    <row r="46" spans="1:7" x14ac:dyDescent="0.3">
      <c r="A46" s="31" t="s">
        <v>70</v>
      </c>
      <c r="B46" s="18" t="s">
        <v>31</v>
      </c>
      <c r="C46" s="14">
        <f t="shared" si="14"/>
        <v>336.27600000000001</v>
      </c>
      <c r="D46" s="33">
        <v>0</v>
      </c>
      <c r="E46" s="33">
        <v>0</v>
      </c>
      <c r="F46" s="33">
        <v>76.484999999999999</v>
      </c>
      <c r="G46" s="33">
        <v>259.791</v>
      </c>
    </row>
    <row r="47" spans="1:7" ht="55.2" x14ac:dyDescent="0.3">
      <c r="A47" s="31" t="s">
        <v>71</v>
      </c>
      <c r="B47" s="18" t="s">
        <v>33</v>
      </c>
      <c r="C47" s="14">
        <f t="shared" si="14"/>
        <v>41.362000000000002</v>
      </c>
      <c r="D47" s="33">
        <v>0</v>
      </c>
      <c r="E47" s="33">
        <v>0</v>
      </c>
      <c r="F47" s="33">
        <v>41.362000000000002</v>
      </c>
      <c r="G47" s="33">
        <v>0</v>
      </c>
    </row>
    <row r="48" spans="1:7" ht="27.6" x14ac:dyDescent="0.3">
      <c r="A48" s="31" t="s">
        <v>72</v>
      </c>
      <c r="B48" s="18" t="s">
        <v>34</v>
      </c>
      <c r="C48" s="14">
        <f t="shared" si="14"/>
        <v>21.758999999999997</v>
      </c>
      <c r="D48" s="32">
        <f>D50</f>
        <v>0</v>
      </c>
      <c r="E48" s="32">
        <f t="shared" ref="E48:G48" si="17">E50</f>
        <v>0</v>
      </c>
      <c r="F48" s="32">
        <f t="shared" si="17"/>
        <v>0</v>
      </c>
      <c r="G48" s="32">
        <f t="shared" si="17"/>
        <v>21.758999999999997</v>
      </c>
    </row>
    <row r="49" spans="1:7" x14ac:dyDescent="0.3">
      <c r="A49" s="31" t="s">
        <v>73</v>
      </c>
      <c r="B49" s="18" t="s">
        <v>24</v>
      </c>
      <c r="C49" s="14">
        <f t="shared" si="14"/>
        <v>3.0000000000000001E-3</v>
      </c>
      <c r="D49" s="33">
        <v>0</v>
      </c>
      <c r="E49" s="33">
        <v>0</v>
      </c>
      <c r="F49" s="33">
        <v>0</v>
      </c>
      <c r="G49" s="33">
        <v>3.0000000000000001E-3</v>
      </c>
    </row>
    <row r="50" spans="1:7" x14ac:dyDescent="0.3">
      <c r="A50" s="31" t="s">
        <v>74</v>
      </c>
      <c r="B50" s="18" t="s">
        <v>25</v>
      </c>
      <c r="C50" s="14">
        <f t="shared" si="14"/>
        <v>21.758999999999997</v>
      </c>
      <c r="D50" s="33">
        <v>0</v>
      </c>
      <c r="E50" s="33">
        <v>0</v>
      </c>
      <c r="F50" s="33">
        <v>0</v>
      </c>
      <c r="G50" s="33">
        <v>21.758999999999997</v>
      </c>
    </row>
    <row r="51" spans="1:7" ht="41.4" x14ac:dyDescent="0.3">
      <c r="A51" s="29" t="s">
        <v>75</v>
      </c>
      <c r="B51" s="23" t="s">
        <v>35</v>
      </c>
      <c r="C51" s="11">
        <f t="shared" si="14"/>
        <v>5950.7520000000004</v>
      </c>
      <c r="D51" s="30">
        <f>D52+D53</f>
        <v>0</v>
      </c>
      <c r="E51" s="30">
        <f t="shared" ref="E51:G51" si="18">E52+E53</f>
        <v>0</v>
      </c>
      <c r="F51" s="30">
        <f t="shared" si="18"/>
        <v>5950.7520000000004</v>
      </c>
      <c r="G51" s="30">
        <f t="shared" si="18"/>
        <v>0</v>
      </c>
    </row>
    <row r="52" spans="1:7" x14ac:dyDescent="0.3">
      <c r="A52" s="31" t="s">
        <v>76</v>
      </c>
      <c r="B52" s="18" t="s">
        <v>22</v>
      </c>
      <c r="C52" s="14">
        <f t="shared" si="14"/>
        <v>5950.7520000000004</v>
      </c>
      <c r="D52" s="33">
        <v>0</v>
      </c>
      <c r="E52" s="33">
        <v>0</v>
      </c>
      <c r="F52" s="33">
        <v>5950.7520000000004</v>
      </c>
      <c r="G52" s="33">
        <v>0</v>
      </c>
    </row>
    <row r="53" spans="1:7" x14ac:dyDescent="0.3">
      <c r="A53" s="31" t="s">
        <v>77</v>
      </c>
      <c r="B53" s="18" t="s">
        <v>23</v>
      </c>
      <c r="C53" s="14">
        <f t="shared" si="14"/>
        <v>0</v>
      </c>
      <c r="D53" s="32">
        <f>D55</f>
        <v>0</v>
      </c>
      <c r="E53" s="32">
        <f t="shared" ref="E53:G53" si="19">E55</f>
        <v>0</v>
      </c>
      <c r="F53" s="32">
        <f t="shared" si="19"/>
        <v>0</v>
      </c>
      <c r="G53" s="32">
        <f t="shared" si="19"/>
        <v>0</v>
      </c>
    </row>
    <row r="54" spans="1:7" x14ac:dyDescent="0.3">
      <c r="A54" s="31" t="s">
        <v>78</v>
      </c>
      <c r="B54" s="18" t="s">
        <v>36</v>
      </c>
      <c r="C54" s="14">
        <f t="shared" si="14"/>
        <v>0</v>
      </c>
      <c r="D54" s="33">
        <v>0</v>
      </c>
      <c r="E54" s="33">
        <v>0</v>
      </c>
      <c r="F54" s="33">
        <v>0</v>
      </c>
      <c r="G54" s="33">
        <v>0</v>
      </c>
    </row>
    <row r="55" spans="1:7" x14ac:dyDescent="0.3">
      <c r="A55" s="31" t="s">
        <v>79</v>
      </c>
      <c r="B55" s="18" t="s">
        <v>25</v>
      </c>
      <c r="C55" s="14">
        <f t="shared" si="14"/>
        <v>0</v>
      </c>
      <c r="D55" s="33">
        <v>0</v>
      </c>
      <c r="E55" s="33">
        <v>0</v>
      </c>
      <c r="F55" s="33">
        <v>0</v>
      </c>
      <c r="G55" s="33">
        <v>0</v>
      </c>
    </row>
  </sheetData>
  <mergeCells count="9">
    <mergeCell ref="D1:G1"/>
    <mergeCell ref="A23:G23"/>
    <mergeCell ref="A39:G39"/>
    <mergeCell ref="A3:G3"/>
    <mergeCell ref="A5:A6"/>
    <mergeCell ref="B5:B6"/>
    <mergeCell ref="C5:C6"/>
    <mergeCell ref="D5:G5"/>
    <mergeCell ref="A7:G7"/>
  </mergeCells>
  <dataValidations count="2">
    <dataValidation allowBlank="1" showInputMessage="1" promptTitle="Ввод" prompt="Для выбора организации необходимо два раза нажать левую клавишу мыши!" sqref="B16:B19 B11:B12 B27:B28 B32:B35"/>
    <dataValidation type="decimal" allowBlank="1" showErrorMessage="1" errorTitle="Ошибка" error="Допускается ввод только действительных чисел!" sqref="C40:G55 C8:G22 C24:G38">
      <formula1>-9.99999999999999E+23</formula1>
      <formula2>9.99999999999999E+23</formula2>
    </dataValidation>
  </dataValidations>
  <pageMargins left="0.70866141732283472" right="0" top="0.74803149606299213" bottom="0.74803149606299213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Дектярёва Юлия Анатольевна</dc:creator>
  <cp:lastModifiedBy>Дектярёва Юлия Анатольевна</cp:lastModifiedBy>
  <cp:lastPrinted>2023-05-18T07:47:44Z</cp:lastPrinted>
  <dcterms:created xsi:type="dcterms:W3CDTF">2023-01-18T07:06:39Z</dcterms:created>
  <dcterms:modified xsi:type="dcterms:W3CDTF">2024-01-18T07:39:46Z</dcterms:modified>
</cp:coreProperties>
</file>