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vovdenko\Desktop\2022 АРХИВ\2022 п. 19 г (1-5) И-я об осн.потр.х-ках\"/>
    </mc:Choice>
  </mc:AlternateContent>
  <bookViews>
    <workbookView xWindow="0" yWindow="0" windowWidth="23040" windowHeight="8910"/>
  </bookViews>
  <sheets>
    <sheet name="202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" i="2" l="1"/>
  <c r="D49" i="2"/>
  <c r="E51" i="2"/>
  <c r="F51" i="2"/>
  <c r="F49" i="2" s="1"/>
  <c r="G51" i="2"/>
  <c r="G49" i="2" s="1"/>
  <c r="D51" i="2"/>
  <c r="E46" i="2"/>
  <c r="F46" i="2"/>
  <c r="G46" i="2"/>
  <c r="D46" i="2"/>
  <c r="C46" i="2" s="1"/>
  <c r="E42" i="2"/>
  <c r="E41" i="2" s="1"/>
  <c r="E39" i="2" s="1"/>
  <c r="E38" i="2" s="1"/>
  <c r="F42" i="2"/>
  <c r="F41" i="2" s="1"/>
  <c r="F39" i="2" s="1"/>
  <c r="G42" i="2"/>
  <c r="G41" i="2" s="1"/>
  <c r="G39" i="2" s="1"/>
  <c r="D42" i="2"/>
  <c r="C40" i="2"/>
  <c r="C43" i="2"/>
  <c r="C44" i="2"/>
  <c r="C45" i="2"/>
  <c r="C47" i="2"/>
  <c r="C48" i="2"/>
  <c r="C50" i="2"/>
  <c r="C52" i="2"/>
  <c r="C53" i="2"/>
  <c r="C35" i="2"/>
  <c r="E35" i="2"/>
  <c r="F35" i="2"/>
  <c r="G35" i="2"/>
  <c r="E34" i="2"/>
  <c r="C34" i="2" s="1"/>
  <c r="F34" i="2"/>
  <c r="G34" i="2"/>
  <c r="E33" i="2"/>
  <c r="F33" i="2"/>
  <c r="G33" i="2"/>
  <c r="C33" i="2" s="1"/>
  <c r="E32" i="2"/>
  <c r="F32" i="2"/>
  <c r="G32" i="2"/>
  <c r="E31" i="2"/>
  <c r="F31" i="2"/>
  <c r="G31" i="2"/>
  <c r="D31" i="2"/>
  <c r="C31" i="2" s="1"/>
  <c r="D32" i="2"/>
  <c r="C32" i="2" s="1"/>
  <c r="D33" i="2"/>
  <c r="D34" i="2"/>
  <c r="D35" i="2"/>
  <c r="E30" i="2"/>
  <c r="F30" i="2"/>
  <c r="G30" i="2"/>
  <c r="E15" i="2"/>
  <c r="F15" i="2"/>
  <c r="G15" i="2"/>
  <c r="D15" i="2"/>
  <c r="D30" i="2" s="1"/>
  <c r="C30" i="2" s="1"/>
  <c r="E29" i="2"/>
  <c r="F29" i="2"/>
  <c r="G29" i="2"/>
  <c r="E27" i="2"/>
  <c r="F27" i="2"/>
  <c r="G27" i="2"/>
  <c r="E26" i="2"/>
  <c r="F26" i="2"/>
  <c r="G26" i="2"/>
  <c r="D26" i="2"/>
  <c r="C26" i="2" s="1"/>
  <c r="D27" i="2"/>
  <c r="C27" i="2" s="1"/>
  <c r="D29" i="2"/>
  <c r="C29" i="2" s="1"/>
  <c r="E24" i="2"/>
  <c r="F24" i="2"/>
  <c r="G24" i="2"/>
  <c r="D24" i="2"/>
  <c r="C24" i="2" s="1"/>
  <c r="C36" i="2" l="1"/>
  <c r="C51" i="2"/>
  <c r="C42" i="2"/>
  <c r="D41" i="2"/>
  <c r="C49" i="2"/>
  <c r="C15" i="2"/>
  <c r="G38" i="2"/>
  <c r="F38" i="2"/>
  <c r="D39" i="2" l="1"/>
  <c r="C41" i="2"/>
  <c r="E13" i="2"/>
  <c r="E28" i="2" s="1"/>
  <c r="F13" i="2"/>
  <c r="F28" i="2" s="1"/>
  <c r="G13" i="2"/>
  <c r="G28" i="2" s="1"/>
  <c r="D13" i="2"/>
  <c r="D28" i="2" s="1"/>
  <c r="E8" i="2"/>
  <c r="E23" i="2" s="1"/>
  <c r="F8" i="2"/>
  <c r="F23" i="2" s="1"/>
  <c r="E10" i="2"/>
  <c r="E25" i="2" s="1"/>
  <c r="F10" i="2"/>
  <c r="F25" i="2" s="1"/>
  <c r="G10" i="2"/>
  <c r="G25" i="2" s="1"/>
  <c r="D10" i="2"/>
  <c r="D25" i="2" s="1"/>
  <c r="C25" i="2" s="1"/>
  <c r="C11" i="2"/>
  <c r="C12" i="2"/>
  <c r="C14" i="2"/>
  <c r="C16" i="2"/>
  <c r="C17" i="2"/>
  <c r="C18" i="2"/>
  <c r="C19" i="2"/>
  <c r="C20" i="2"/>
  <c r="C9" i="2"/>
  <c r="D38" i="2" l="1"/>
  <c r="C38" i="2" s="1"/>
  <c r="C39" i="2"/>
  <c r="C28" i="2"/>
  <c r="C21" i="2"/>
  <c r="D8" i="2"/>
  <c r="G8" i="2"/>
  <c r="G23" i="2" s="1"/>
  <c r="C13" i="2"/>
  <c r="C10" i="2"/>
  <c r="D23" i="2" l="1"/>
  <c r="C23" i="2" s="1"/>
  <c r="C8" i="2"/>
</calcChain>
</file>

<file path=xl/sharedStrings.xml><?xml version="1.0" encoding="utf-8"?>
<sst xmlns="http://schemas.openxmlformats.org/spreadsheetml/2006/main" count="100" uniqueCount="86">
  <si>
    <t>Баланс электрической энергии ООО "Аэропорт Емельяново" за 2022 год</t>
  </si>
  <si>
    <t>Поступление в сеть из других организаций:</t>
  </si>
  <si>
    <t>из сетей ПАО "ФСК ЕЭС"</t>
  </si>
  <si>
    <t>от смежных сетевых организаций:</t>
  </si>
  <si>
    <t>АО  "Красноярская региональная энергетическая компания"</t>
  </si>
  <si>
    <t>Филиал ОАО "МРСК Сибири" - "Красноярскэнерго"</t>
  </si>
  <si>
    <t>4</t>
  </si>
  <si>
    <t>Отпуск из сети:</t>
  </si>
  <si>
    <t>смежным сетевым организациям:</t>
  </si>
  <si>
    <t>ООО "МАРЭМ+"</t>
  </si>
  <si>
    <t>ООО "ГлавЭнергоСбыт"</t>
  </si>
  <si>
    <t>ОБЩЕСТВО С ОГРАНИЧЕННОЙ ОТВЕТСТВЕННОСТЬЮ "ПРОФСЕРВИСТРЕЙД"</t>
  </si>
  <si>
    <t>7</t>
  </si>
  <si>
    <t>8</t>
  </si>
  <si>
    <t>I. Электроэнергия (тыс. кВт ч)</t>
  </si>
  <si>
    <t>II. Мощность (МВт)</t>
  </si>
  <si>
    <t>№ п/п</t>
  </si>
  <si>
    <t>Наименование показателя</t>
  </si>
  <si>
    <t>Всего</t>
  </si>
  <si>
    <t>В том числе по уровню напряжения</t>
  </si>
  <si>
    <t>ВН</t>
  </si>
  <si>
    <t>СН1</t>
  </si>
  <si>
    <t>СН2</t>
  </si>
  <si>
    <t>НН</t>
  </si>
  <si>
    <t>по одноставочному тарифу</t>
  </si>
  <si>
    <t>по двухставочному тарифу:</t>
  </si>
  <si>
    <t>мощность (МВт), в том числе:</t>
  </si>
  <si>
    <t>компенсация потерь (тыс. кВт ч)</t>
  </si>
  <si>
    <t>Полезный отпуск потребителям ГП, ЭСО (тыс. кВт ч):</t>
  </si>
  <si>
    <t>по одноставочному тарифу:</t>
  </si>
  <si>
    <t>прочим потребителям</t>
  </si>
  <si>
    <t>населению и приравненным к нему категориям потребителей:</t>
  </si>
  <si>
    <t>в пределах социальной нормы потребления</t>
  </si>
  <si>
    <t>сверх социальной нормы потребления</t>
  </si>
  <si>
    <t>Населению, проживающему в сельских населенных пунктах и приравненным к нему потребителям: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</si>
  <si>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</si>
  <si>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по двухставочному тарифу (прочие потребители):</t>
  </si>
  <si>
    <t>Оплачиваемый сетевыми организациями объем оказанных услуг по индивидуальному тарифу:</t>
  </si>
  <si>
    <t>мощность (МВт)</t>
  </si>
  <si>
    <t>1</t>
  </si>
  <si>
    <t>1.1</t>
  </si>
  <si>
    <t>1.2</t>
  </si>
  <si>
    <t>2</t>
  </si>
  <si>
    <t>2.1</t>
  </si>
  <si>
    <t>3</t>
  </si>
  <si>
    <t>5</t>
  </si>
  <si>
    <t>6</t>
  </si>
  <si>
    <t>9</t>
  </si>
  <si>
    <t>11</t>
  </si>
  <si>
    <t>III. Фактический полезный отпуск конечным потребителям (тыс. кВт ч; МВт)</t>
  </si>
  <si>
    <t>1.2.1</t>
  </si>
  <si>
    <t>1.2.2</t>
  </si>
  <si>
    <t>2.2.1</t>
  </si>
  <si>
    <t>2.2.2</t>
  </si>
  <si>
    <t>2.2.3</t>
  </si>
  <si>
    <t>6.1</t>
  </si>
  <si>
    <t>6.2</t>
  </si>
  <si>
    <t>6.2.1</t>
  </si>
  <si>
    <t>6.2.2</t>
  </si>
  <si>
    <t>Общий объем потерь (в абсолютном выражении)</t>
  </si>
  <si>
    <t>потребителям ГП, ЭСО, ЭСК</t>
  </si>
  <si>
    <t>7.1</t>
  </si>
  <si>
    <t>7.2</t>
  </si>
  <si>
    <t>7.2.1</t>
  </si>
  <si>
    <t>7.2.2</t>
  </si>
  <si>
    <t>7.2.3</t>
  </si>
  <si>
    <t>10</t>
  </si>
  <si>
    <t>11.1</t>
  </si>
  <si>
    <t>11.1.1</t>
  </si>
  <si>
    <t>11.1.2</t>
  </si>
  <si>
    <t>11.1.2.1</t>
  </si>
  <si>
    <t>11.1.2.1.1</t>
  </si>
  <si>
    <t>11.1.2.1.2</t>
  </si>
  <si>
    <t>11.1.2.2</t>
  </si>
  <si>
    <t>11.2</t>
  </si>
  <si>
    <t>11.2.1</t>
  </si>
  <si>
    <t>11.2.2</t>
  </si>
  <si>
    <t>12</t>
  </si>
  <si>
    <t>12.1</t>
  </si>
  <si>
    <t>12.2</t>
  </si>
  <si>
    <t>12.2.1</t>
  </si>
  <si>
    <t>12.2.2</t>
  </si>
  <si>
    <t>Собственное потребление</t>
  </si>
  <si>
    <t xml:space="preserve">Собственное потребление </t>
  </si>
  <si>
    <t>Общий объем потерь (в относительном выражении от полезного отпуска, %)</t>
  </si>
  <si>
    <t>абз.2 п. 19 "г" ПП РФ № 24 от 21.01.2004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</si>
</sst>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9"/>
      <name val="Tahoma"/>
      <family val="2"/>
      <charset val="204"/>
    </font>
    <font>
      <sz val="10"/>
      <name val="Arial Cyr"/>
      <charset val="204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7">
    <xf numFmtId="0" fontId="0" fillId="0" borderId="0"/>
    <xf numFmtId="49" fontId="1" fillId="0" borderId="0" applyBorder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33">
    <xf numFmtId="0" fontId="0" fillId="0" borderId="0" xfId="0"/>
    <xf numFmtId="0" fontId="3" fillId="0" borderId="0" xfId="0" applyFont="1" applyAlignment="1">
      <alignment horizontal="center"/>
    </xf>
    <xf numFmtId="0" fontId="4" fillId="2" borderId="1" xfId="5" applyFont="1" applyFill="1" applyBorder="1" applyAlignment="1" applyProtection="1">
      <alignment horizontal="center" vertical="center" wrapText="1"/>
    </xf>
    <xf numFmtId="49" fontId="5" fillId="2" borderId="1" xfId="1" applyNumberFormat="1" applyFont="1" applyFill="1" applyBorder="1" applyAlignment="1" applyProtection="1">
      <alignment vertical="center"/>
    </xf>
    <xf numFmtId="49" fontId="5" fillId="2" borderId="1" xfId="1" applyFont="1" applyFill="1" applyBorder="1" applyAlignment="1">
      <alignment horizontal="left" vertical="center" wrapText="1"/>
    </xf>
    <xf numFmtId="164" fontId="5" fillId="2" borderId="1" xfId="1" applyNumberFormat="1" applyFont="1" applyFill="1" applyBorder="1" applyAlignment="1" applyProtection="1">
      <alignment horizontal="center" vertical="center"/>
    </xf>
    <xf numFmtId="49" fontId="4" fillId="2" borderId="1" xfId="1" applyNumberFormat="1" applyFont="1" applyFill="1" applyBorder="1" applyAlignment="1" applyProtection="1">
      <alignment vertical="center"/>
    </xf>
    <xf numFmtId="49" fontId="4" fillId="2" borderId="1" xfId="1" applyFont="1" applyFill="1" applyBorder="1" applyAlignment="1">
      <alignment horizontal="left" vertical="center" wrapText="1"/>
    </xf>
    <xf numFmtId="164" fontId="4" fillId="2" borderId="1" xfId="1" applyNumberFormat="1" applyFont="1" applyFill="1" applyBorder="1" applyAlignment="1" applyProtection="1">
      <alignment horizontal="center" vertical="center"/>
    </xf>
    <xf numFmtId="164" fontId="4" fillId="2" borderId="1" xfId="1" applyNumberFormat="1" applyFont="1" applyFill="1" applyBorder="1" applyAlignment="1" applyProtection="1">
      <alignment horizontal="center" vertical="center"/>
      <protection locked="0"/>
    </xf>
    <xf numFmtId="49" fontId="4" fillId="2" borderId="1" xfId="2" applyNumberFormat="1" applyFont="1" applyFill="1" applyBorder="1" applyAlignment="1" applyProtection="1">
      <alignment horizontal="left" vertical="center"/>
    </xf>
    <xf numFmtId="0" fontId="4" fillId="2" borderId="1" xfId="3" applyNumberFormat="1" applyFont="1" applyFill="1" applyBorder="1" applyAlignment="1" applyProtection="1">
      <alignment horizontal="left" vertical="center" wrapText="1"/>
    </xf>
    <xf numFmtId="49" fontId="4" fillId="2" borderId="1" xfId="1" applyFont="1" applyFill="1" applyBorder="1" applyAlignment="1">
      <alignment vertical="center" wrapText="1"/>
    </xf>
    <xf numFmtId="0" fontId="6" fillId="2" borderId="2" xfId="3" applyNumberFormat="1" applyFont="1" applyFill="1" applyBorder="1" applyAlignment="1" applyProtection="1">
      <alignment vertical="center" wrapText="1"/>
    </xf>
    <xf numFmtId="164" fontId="5" fillId="2" borderId="1" xfId="1" applyNumberFormat="1" applyFont="1" applyFill="1" applyBorder="1" applyAlignment="1" applyProtection="1">
      <alignment horizontal="center" vertical="center"/>
      <protection locked="0"/>
    </xf>
    <xf numFmtId="165" fontId="4" fillId="2" borderId="1" xfId="1" applyNumberFormat="1" applyFont="1" applyFill="1" applyBorder="1" applyAlignment="1" applyProtection="1">
      <alignment horizontal="center" vertical="center"/>
    </xf>
    <xf numFmtId="49" fontId="5" fillId="2" borderId="1" xfId="1" applyFont="1" applyFill="1" applyBorder="1" applyAlignment="1">
      <alignment vertical="center" wrapText="1"/>
    </xf>
    <xf numFmtId="164" fontId="5" fillId="2" borderId="1" xfId="1" applyNumberFormat="1" applyFont="1" applyFill="1" applyBorder="1" applyAlignment="1" applyProtection="1">
      <alignment horizontal="right" vertical="center"/>
    </xf>
    <xf numFmtId="164" fontId="4" fillId="2" borderId="1" xfId="1" applyNumberFormat="1" applyFont="1" applyFill="1" applyBorder="1" applyAlignment="1" applyProtection="1">
      <alignment horizontal="right" vertical="center"/>
      <protection locked="0"/>
    </xf>
    <xf numFmtId="164" fontId="4" fillId="2" borderId="1" xfId="1" applyNumberFormat="1" applyFont="1" applyFill="1" applyBorder="1" applyAlignment="1" applyProtection="1">
      <alignment horizontal="right" vertical="center"/>
    </xf>
    <xf numFmtId="0" fontId="4" fillId="2" borderId="1" xfId="3" applyNumberFormat="1" applyFont="1" applyFill="1" applyBorder="1" applyAlignment="1" applyProtection="1">
      <alignment vertical="center" wrapText="1"/>
    </xf>
    <xf numFmtId="164" fontId="5" fillId="2" borderId="1" xfId="1" applyNumberFormat="1" applyFont="1" applyFill="1" applyBorder="1" applyAlignment="1" applyProtection="1">
      <alignment horizontal="right" vertical="center"/>
      <protection locked="0"/>
    </xf>
    <xf numFmtId="49" fontId="5" fillId="2" borderId="1" xfId="4" applyNumberFormat="1" applyFont="1" applyFill="1" applyBorder="1" applyAlignment="1" applyProtection="1">
      <alignment vertical="center"/>
    </xf>
    <xf numFmtId="164" fontId="5" fillId="2" borderId="1" xfId="4" applyNumberFormat="1" applyFont="1" applyFill="1" applyBorder="1" applyAlignment="1" applyProtection="1">
      <alignment horizontal="center" vertical="center"/>
    </xf>
    <xf numFmtId="49" fontId="4" fillId="2" borderId="1" xfId="4" applyNumberFormat="1" applyFont="1" applyFill="1" applyBorder="1" applyAlignment="1" applyProtection="1">
      <alignment vertical="center"/>
    </xf>
    <xf numFmtId="164" fontId="4" fillId="2" borderId="1" xfId="4" applyNumberFormat="1" applyFont="1" applyFill="1" applyBorder="1" applyAlignment="1" applyProtection="1">
      <alignment horizontal="center" vertical="center"/>
    </xf>
    <xf numFmtId="164" fontId="4" fillId="2" borderId="1" xfId="4" applyNumberFormat="1" applyFont="1" applyFill="1" applyBorder="1" applyAlignment="1" applyProtection="1">
      <alignment horizontal="center" vertical="center"/>
      <protection locked="0"/>
    </xf>
    <xf numFmtId="164" fontId="4" fillId="2" borderId="1" xfId="6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right" vertical="center"/>
    </xf>
    <xf numFmtId="49" fontId="5" fillId="2" borderId="1" xfId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1" xfId="4" applyFont="1" applyFill="1" applyBorder="1" applyAlignment="1" applyProtection="1">
      <alignment horizontal="center" vertical="center" wrapText="1"/>
    </xf>
    <xf numFmtId="0" fontId="4" fillId="2" borderId="1" xfId="5" applyFont="1" applyFill="1" applyBorder="1" applyAlignment="1" applyProtection="1">
      <alignment horizontal="center" vertical="center" wrapText="1"/>
    </xf>
  </cellXfs>
  <cellStyles count="7">
    <cellStyle name="Обычный" xfId="0" builtinId="0"/>
    <cellStyle name="Обычный 10" xfId="1"/>
    <cellStyle name="Обычный_MINENERGO.340.PRIL79(v0.1)" xfId="2"/>
    <cellStyle name="Обычный_ЖКУ_проект3" xfId="3"/>
    <cellStyle name="Обычный_Полезный отпуск электроэнергии и мощности, реализуемой по регулируемым ценам" xfId="4"/>
    <cellStyle name="Обычный_Продажа" xfId="6"/>
    <cellStyle name="Обычный_Сведения об отпуске (передаче) электроэнергии потребителям распределительными сетевыми организациями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abSelected="1" workbookViewId="0">
      <selection activeCell="Q13" sqref="Q13"/>
    </sheetView>
  </sheetViews>
  <sheetFormatPr defaultRowHeight="15" x14ac:dyDescent="0.25"/>
  <cols>
    <col min="1" max="1" width="8.28515625" customWidth="1"/>
    <col min="2" max="2" width="35.7109375" customWidth="1"/>
    <col min="3" max="4" width="11" bestFit="1" customWidth="1"/>
    <col min="5" max="5" width="9" bestFit="1" customWidth="1"/>
    <col min="6" max="6" width="10" bestFit="1" customWidth="1"/>
    <col min="7" max="7" width="8.85546875" bestFit="1" customWidth="1"/>
  </cols>
  <sheetData>
    <row r="1" spans="1:7" x14ac:dyDescent="0.25">
      <c r="D1" s="28" t="s">
        <v>85</v>
      </c>
      <c r="E1" s="28"/>
      <c r="F1" s="28"/>
      <c r="G1" s="28"/>
    </row>
    <row r="3" spans="1:7" x14ac:dyDescent="0.25">
      <c r="A3" s="30" t="s">
        <v>0</v>
      </c>
      <c r="B3" s="30"/>
      <c r="C3" s="30"/>
      <c r="D3" s="30"/>
      <c r="E3" s="30"/>
      <c r="F3" s="30"/>
      <c r="G3" s="30"/>
    </row>
    <row r="4" spans="1:7" x14ac:dyDescent="0.25">
      <c r="A4" s="1"/>
      <c r="B4" s="1"/>
      <c r="C4" s="1"/>
      <c r="D4" s="1"/>
      <c r="E4" s="1"/>
      <c r="F4" s="1"/>
      <c r="G4" s="1"/>
    </row>
    <row r="5" spans="1:7" x14ac:dyDescent="0.25">
      <c r="A5" s="31" t="s">
        <v>16</v>
      </c>
      <c r="B5" s="32" t="s">
        <v>17</v>
      </c>
      <c r="C5" s="32" t="s">
        <v>18</v>
      </c>
      <c r="D5" s="32" t="s">
        <v>19</v>
      </c>
      <c r="E5" s="32"/>
      <c r="F5" s="32"/>
      <c r="G5" s="32"/>
    </row>
    <row r="6" spans="1:7" x14ac:dyDescent="0.25">
      <c r="A6" s="31"/>
      <c r="B6" s="32"/>
      <c r="C6" s="32"/>
      <c r="D6" s="2" t="s">
        <v>20</v>
      </c>
      <c r="E6" s="2" t="s">
        <v>21</v>
      </c>
      <c r="F6" s="2" t="s">
        <v>22</v>
      </c>
      <c r="G6" s="2" t="s">
        <v>23</v>
      </c>
    </row>
    <row r="7" spans="1:7" x14ac:dyDescent="0.25">
      <c r="A7" s="29" t="s">
        <v>14</v>
      </c>
      <c r="B7" s="29"/>
      <c r="C7" s="29"/>
      <c r="D7" s="29"/>
      <c r="E7" s="29"/>
      <c r="F7" s="29"/>
      <c r="G7" s="29"/>
    </row>
    <row r="8" spans="1:7" ht="25.5" x14ac:dyDescent="0.25">
      <c r="A8" s="3" t="s">
        <v>39</v>
      </c>
      <c r="B8" s="4" t="s">
        <v>1</v>
      </c>
      <c r="C8" s="5">
        <f>SUM(D8:G8)</f>
        <v>107759.022</v>
      </c>
      <c r="D8" s="5">
        <f>D9+D10</f>
        <v>101525.73699999999</v>
      </c>
      <c r="E8" s="5">
        <f t="shared" ref="E8:G8" si="0">E9+E10</f>
        <v>6233.2849999999999</v>
      </c>
      <c r="F8" s="5">
        <f t="shared" si="0"/>
        <v>0</v>
      </c>
      <c r="G8" s="5">
        <f t="shared" si="0"/>
        <v>0</v>
      </c>
    </row>
    <row r="9" spans="1:7" x14ac:dyDescent="0.25">
      <c r="A9" s="6" t="s">
        <v>40</v>
      </c>
      <c r="B9" s="7" t="s">
        <v>2</v>
      </c>
      <c r="C9" s="8">
        <f>SUM(D9:G9)</f>
        <v>73258.138999999996</v>
      </c>
      <c r="D9" s="9">
        <v>73258.138999999996</v>
      </c>
      <c r="E9" s="9">
        <v>0</v>
      </c>
      <c r="F9" s="9">
        <v>0</v>
      </c>
      <c r="G9" s="9">
        <v>0</v>
      </c>
    </row>
    <row r="10" spans="1:7" x14ac:dyDescent="0.25">
      <c r="A10" s="6" t="s">
        <v>41</v>
      </c>
      <c r="B10" s="7" t="s">
        <v>3</v>
      </c>
      <c r="C10" s="8">
        <f t="shared" ref="C10:C20" si="1">SUM(D10:G10)</f>
        <v>34500.883000000002</v>
      </c>
      <c r="D10" s="8">
        <f>D11+D12</f>
        <v>28267.598000000002</v>
      </c>
      <c r="E10" s="8">
        <f t="shared" ref="E10:G10" si="2">E11+E12</f>
        <v>6233.2849999999999</v>
      </c>
      <c r="F10" s="8">
        <f t="shared" si="2"/>
        <v>0</v>
      </c>
      <c r="G10" s="8">
        <f t="shared" si="2"/>
        <v>0</v>
      </c>
    </row>
    <row r="11" spans="1:7" ht="25.5" x14ac:dyDescent="0.25">
      <c r="A11" s="10" t="s">
        <v>50</v>
      </c>
      <c r="B11" s="11" t="s">
        <v>4</v>
      </c>
      <c r="C11" s="8">
        <f t="shared" si="1"/>
        <v>28267.598000000002</v>
      </c>
      <c r="D11" s="9">
        <v>28267.598000000002</v>
      </c>
      <c r="E11" s="9">
        <v>0</v>
      </c>
      <c r="F11" s="9">
        <v>0</v>
      </c>
      <c r="G11" s="9">
        <v>0</v>
      </c>
    </row>
    <row r="12" spans="1:7" ht="25.5" x14ac:dyDescent="0.25">
      <c r="A12" s="10" t="s">
        <v>51</v>
      </c>
      <c r="B12" s="11" t="s">
        <v>5</v>
      </c>
      <c r="C12" s="8">
        <f t="shared" si="1"/>
        <v>6233.2849999999999</v>
      </c>
      <c r="D12" s="9">
        <v>0</v>
      </c>
      <c r="E12" s="9">
        <v>6233.2849999999999</v>
      </c>
      <c r="F12" s="9">
        <v>0</v>
      </c>
      <c r="G12" s="9">
        <v>0</v>
      </c>
    </row>
    <row r="13" spans="1:7" x14ac:dyDescent="0.25">
      <c r="A13" s="3" t="s">
        <v>42</v>
      </c>
      <c r="B13" s="4" t="s">
        <v>7</v>
      </c>
      <c r="C13" s="5">
        <f t="shared" si="1"/>
        <v>86018.299999999988</v>
      </c>
      <c r="D13" s="5">
        <f>D14+D16+D17+D18</f>
        <v>27589.542000000001</v>
      </c>
      <c r="E13" s="5">
        <f t="shared" ref="E13:G13" si="3">E14+E16+E17+E18</f>
        <v>6265.5590000000002</v>
      </c>
      <c r="F13" s="5">
        <f t="shared" si="3"/>
        <v>50739.880999999994</v>
      </c>
      <c r="G13" s="5">
        <f t="shared" si="3"/>
        <v>1423.318</v>
      </c>
    </row>
    <row r="14" spans="1:7" x14ac:dyDescent="0.25">
      <c r="A14" s="6" t="s">
        <v>43</v>
      </c>
      <c r="B14" s="7" t="s">
        <v>60</v>
      </c>
      <c r="C14" s="8">
        <f t="shared" si="1"/>
        <v>12887.296999999999</v>
      </c>
      <c r="D14" s="9">
        <v>0</v>
      </c>
      <c r="E14" s="9">
        <v>6265.5590000000002</v>
      </c>
      <c r="F14" s="9">
        <v>5796.6859999999997</v>
      </c>
      <c r="G14" s="9">
        <v>825.05200000000002</v>
      </c>
    </row>
    <row r="15" spans="1:7" x14ac:dyDescent="0.25">
      <c r="A15" s="6"/>
      <c r="B15" s="12" t="s">
        <v>8</v>
      </c>
      <c r="C15" s="8">
        <f t="shared" si="1"/>
        <v>73131.002999999997</v>
      </c>
      <c r="D15" s="9">
        <f>D16+D17+D18</f>
        <v>27589.542000000001</v>
      </c>
      <c r="E15" s="9">
        <f t="shared" ref="E15:G15" si="4">E16+E17+E18</f>
        <v>0</v>
      </c>
      <c r="F15" s="9">
        <f t="shared" si="4"/>
        <v>44943.195</v>
      </c>
      <c r="G15" s="9">
        <f t="shared" si="4"/>
        <v>598.26599999999996</v>
      </c>
    </row>
    <row r="16" spans="1:7" x14ac:dyDescent="0.25">
      <c r="A16" s="10" t="s">
        <v>52</v>
      </c>
      <c r="B16" s="13" t="s">
        <v>9</v>
      </c>
      <c r="C16" s="8">
        <f t="shared" si="1"/>
        <v>57584.593000000008</v>
      </c>
      <c r="D16" s="9">
        <v>27589.542000000001</v>
      </c>
      <c r="E16" s="9">
        <v>0</v>
      </c>
      <c r="F16" s="9">
        <v>29422.467000000001</v>
      </c>
      <c r="G16" s="9">
        <v>572.58399999999995</v>
      </c>
    </row>
    <row r="17" spans="1:7" x14ac:dyDescent="0.25">
      <c r="A17" s="10" t="s">
        <v>53</v>
      </c>
      <c r="B17" s="11" t="s">
        <v>10</v>
      </c>
      <c r="C17" s="8">
        <f t="shared" si="1"/>
        <v>15520.727999999999</v>
      </c>
      <c r="D17" s="9">
        <v>0</v>
      </c>
      <c r="E17" s="9">
        <v>0</v>
      </c>
      <c r="F17" s="9">
        <v>15520.727999999999</v>
      </c>
      <c r="G17" s="9">
        <v>0</v>
      </c>
    </row>
    <row r="18" spans="1:7" ht="38.25" x14ac:dyDescent="0.25">
      <c r="A18" s="10" t="s">
        <v>54</v>
      </c>
      <c r="B18" s="11" t="s">
        <v>11</v>
      </c>
      <c r="C18" s="8">
        <f t="shared" si="1"/>
        <v>25.681999999999999</v>
      </c>
      <c r="D18" s="9">
        <v>0</v>
      </c>
      <c r="E18" s="9">
        <v>0</v>
      </c>
      <c r="F18" s="9">
        <v>0</v>
      </c>
      <c r="G18" s="9">
        <v>25.681999999999999</v>
      </c>
    </row>
    <row r="19" spans="1:7" x14ac:dyDescent="0.25">
      <c r="A19" s="3" t="s">
        <v>44</v>
      </c>
      <c r="B19" s="4" t="s">
        <v>82</v>
      </c>
      <c r="C19" s="5">
        <f t="shared" si="1"/>
        <v>21405.911</v>
      </c>
      <c r="D19" s="14">
        <v>0</v>
      </c>
      <c r="E19" s="14">
        <v>0</v>
      </c>
      <c r="F19" s="14">
        <v>21405.911</v>
      </c>
      <c r="G19" s="14">
        <v>0</v>
      </c>
    </row>
    <row r="20" spans="1:7" ht="27" customHeight="1" x14ac:dyDescent="0.25">
      <c r="A20" s="3" t="s">
        <v>6</v>
      </c>
      <c r="B20" s="4" t="s">
        <v>59</v>
      </c>
      <c r="C20" s="5">
        <f t="shared" si="1"/>
        <v>334.81099999999998</v>
      </c>
      <c r="D20" s="14">
        <v>0</v>
      </c>
      <c r="E20" s="14">
        <v>0</v>
      </c>
      <c r="F20" s="14">
        <v>334.81099999999998</v>
      </c>
      <c r="G20" s="14">
        <v>0</v>
      </c>
    </row>
    <row r="21" spans="1:7" ht="27" customHeight="1" x14ac:dyDescent="0.25">
      <c r="A21" s="6" t="s">
        <v>45</v>
      </c>
      <c r="B21" s="7" t="s">
        <v>84</v>
      </c>
      <c r="C21" s="15">
        <f>C20*100/C14</f>
        <v>2.5979924261852583</v>
      </c>
      <c r="D21" s="15"/>
      <c r="E21" s="15"/>
      <c r="F21" s="15"/>
      <c r="G21" s="15"/>
    </row>
    <row r="22" spans="1:7" x14ac:dyDescent="0.25">
      <c r="A22" s="29" t="s">
        <v>15</v>
      </c>
      <c r="B22" s="29"/>
      <c r="C22" s="29"/>
      <c r="D22" s="29"/>
      <c r="E22" s="29"/>
      <c r="F22" s="29"/>
      <c r="G22" s="29"/>
    </row>
    <row r="23" spans="1:7" ht="25.5" x14ac:dyDescent="0.25">
      <c r="A23" s="3" t="s">
        <v>46</v>
      </c>
      <c r="B23" s="16" t="s">
        <v>1</v>
      </c>
      <c r="C23" s="5">
        <f>SUM(D23:G23)</f>
        <v>12.301258219178081</v>
      </c>
      <c r="D23" s="17">
        <f t="shared" ref="D23:D30" si="5">D8/365/24</f>
        <v>11.589696004566209</v>
      </c>
      <c r="E23" s="17">
        <f t="shared" ref="E23:G23" si="6">E8/365/24</f>
        <v>0.71156221461187208</v>
      </c>
      <c r="F23" s="17">
        <f t="shared" si="6"/>
        <v>0</v>
      </c>
      <c r="G23" s="17">
        <f t="shared" si="6"/>
        <v>0</v>
      </c>
    </row>
    <row r="24" spans="1:7" x14ac:dyDescent="0.25">
      <c r="A24" s="6" t="s">
        <v>55</v>
      </c>
      <c r="B24" s="12" t="s">
        <v>2</v>
      </c>
      <c r="C24" s="8">
        <f t="shared" ref="C24:C35" si="7">SUM(D24:G24)</f>
        <v>8.3628012557077618</v>
      </c>
      <c r="D24" s="18">
        <f t="shared" si="5"/>
        <v>8.3628012557077618</v>
      </c>
      <c r="E24" s="18">
        <f t="shared" ref="E24:G24" si="8">E9/365/24</f>
        <v>0</v>
      </c>
      <c r="F24" s="18">
        <f t="shared" si="8"/>
        <v>0</v>
      </c>
      <c r="G24" s="18">
        <f t="shared" si="8"/>
        <v>0</v>
      </c>
    </row>
    <row r="25" spans="1:7" x14ac:dyDescent="0.25">
      <c r="A25" s="6" t="s">
        <v>56</v>
      </c>
      <c r="B25" s="12" t="s">
        <v>3</v>
      </c>
      <c r="C25" s="8">
        <f t="shared" si="7"/>
        <v>3.9384569634703195</v>
      </c>
      <c r="D25" s="19">
        <f t="shared" si="5"/>
        <v>3.2268947488584474</v>
      </c>
      <c r="E25" s="19">
        <f t="shared" ref="E25:G29" si="9">E10/365/24</f>
        <v>0.71156221461187208</v>
      </c>
      <c r="F25" s="19">
        <f t="shared" si="9"/>
        <v>0</v>
      </c>
      <c r="G25" s="19">
        <f t="shared" si="9"/>
        <v>0</v>
      </c>
    </row>
    <row r="26" spans="1:7" ht="25.5" x14ac:dyDescent="0.25">
      <c r="A26" s="6" t="s">
        <v>57</v>
      </c>
      <c r="B26" s="20" t="s">
        <v>4</v>
      </c>
      <c r="C26" s="8">
        <f t="shared" si="7"/>
        <v>3.2268947488584474</v>
      </c>
      <c r="D26" s="18">
        <f t="shared" si="5"/>
        <v>3.2268947488584474</v>
      </c>
      <c r="E26" s="18">
        <f t="shared" si="9"/>
        <v>0</v>
      </c>
      <c r="F26" s="18">
        <f t="shared" si="9"/>
        <v>0</v>
      </c>
      <c r="G26" s="18">
        <f t="shared" si="9"/>
        <v>0</v>
      </c>
    </row>
    <row r="27" spans="1:7" ht="25.5" x14ac:dyDescent="0.25">
      <c r="A27" s="6" t="s">
        <v>58</v>
      </c>
      <c r="B27" s="20" t="s">
        <v>5</v>
      </c>
      <c r="C27" s="8">
        <f t="shared" si="7"/>
        <v>0.71156221461187208</v>
      </c>
      <c r="D27" s="18">
        <f t="shared" si="5"/>
        <v>0</v>
      </c>
      <c r="E27" s="18">
        <f t="shared" si="9"/>
        <v>0.71156221461187208</v>
      </c>
      <c r="F27" s="18">
        <f t="shared" si="9"/>
        <v>0</v>
      </c>
      <c r="G27" s="18">
        <f t="shared" si="9"/>
        <v>0</v>
      </c>
    </row>
    <row r="28" spans="1:7" x14ac:dyDescent="0.25">
      <c r="A28" s="3" t="s">
        <v>12</v>
      </c>
      <c r="B28" s="16" t="s">
        <v>7</v>
      </c>
      <c r="C28" s="5">
        <f t="shared" si="7"/>
        <v>9.8194406392694056</v>
      </c>
      <c r="D28" s="17">
        <f t="shared" si="5"/>
        <v>3.149491095890411</v>
      </c>
      <c r="E28" s="17">
        <f t="shared" si="9"/>
        <v>0.71524646118721469</v>
      </c>
      <c r="F28" s="17">
        <f t="shared" si="9"/>
        <v>5.7922238584474881</v>
      </c>
      <c r="G28" s="17">
        <f t="shared" si="9"/>
        <v>0.16247922374429222</v>
      </c>
    </row>
    <row r="29" spans="1:7" x14ac:dyDescent="0.25">
      <c r="A29" s="6" t="s">
        <v>61</v>
      </c>
      <c r="B29" s="12" t="s">
        <v>60</v>
      </c>
      <c r="C29" s="8">
        <f t="shared" si="7"/>
        <v>1.4711526255707761</v>
      </c>
      <c r="D29" s="18">
        <f t="shared" si="5"/>
        <v>0</v>
      </c>
      <c r="E29" s="18">
        <f t="shared" si="9"/>
        <v>0.71524646118721469</v>
      </c>
      <c r="F29" s="18">
        <f t="shared" si="9"/>
        <v>0.66172214611872138</v>
      </c>
      <c r="G29" s="18">
        <f t="shared" si="9"/>
        <v>9.4184018264840186E-2</v>
      </c>
    </row>
    <row r="30" spans="1:7" x14ac:dyDescent="0.25">
      <c r="A30" s="6" t="s">
        <v>62</v>
      </c>
      <c r="B30" s="12" t="s">
        <v>8</v>
      </c>
      <c r="C30" s="8">
        <f t="shared" si="7"/>
        <v>8.3482880136986299</v>
      </c>
      <c r="D30" s="19">
        <f t="shared" si="5"/>
        <v>3.149491095890411</v>
      </c>
      <c r="E30" s="19">
        <f t="shared" ref="E30:G30" si="10">E15/365/24</f>
        <v>0</v>
      </c>
      <c r="F30" s="19">
        <f t="shared" si="10"/>
        <v>5.1305017123287673</v>
      </c>
      <c r="G30" s="19">
        <f t="shared" si="10"/>
        <v>6.8295205479452045E-2</v>
      </c>
    </row>
    <row r="31" spans="1:7" x14ac:dyDescent="0.25">
      <c r="A31" s="6" t="s">
        <v>63</v>
      </c>
      <c r="B31" s="20" t="s">
        <v>9</v>
      </c>
      <c r="C31" s="8">
        <f t="shared" si="7"/>
        <v>6.5735836757990862</v>
      </c>
      <c r="D31" s="18">
        <f t="shared" ref="D31:G35" si="11">D16/365/24</f>
        <v>3.149491095890411</v>
      </c>
      <c r="E31" s="18">
        <f t="shared" si="11"/>
        <v>0</v>
      </c>
      <c r="F31" s="18">
        <f t="shared" si="11"/>
        <v>3.3587291095890408</v>
      </c>
      <c r="G31" s="18">
        <f t="shared" si="11"/>
        <v>6.5363470319634701E-2</v>
      </c>
    </row>
    <row r="32" spans="1:7" x14ac:dyDescent="0.25">
      <c r="A32" s="6" t="s">
        <v>64</v>
      </c>
      <c r="B32" s="20" t="s">
        <v>10</v>
      </c>
      <c r="C32" s="8">
        <f t="shared" si="7"/>
        <v>1.771772602739726</v>
      </c>
      <c r="D32" s="18">
        <f t="shared" si="11"/>
        <v>0</v>
      </c>
      <c r="E32" s="18">
        <f t="shared" si="11"/>
        <v>0</v>
      </c>
      <c r="F32" s="18">
        <f t="shared" si="11"/>
        <v>1.771772602739726</v>
      </c>
      <c r="G32" s="18">
        <f t="shared" si="11"/>
        <v>0</v>
      </c>
    </row>
    <row r="33" spans="1:7" ht="38.25" x14ac:dyDescent="0.25">
      <c r="A33" s="6" t="s">
        <v>65</v>
      </c>
      <c r="B33" s="20" t="s">
        <v>11</v>
      </c>
      <c r="C33" s="8">
        <f t="shared" si="7"/>
        <v>2.9317351598173516E-3</v>
      </c>
      <c r="D33" s="18">
        <f t="shared" si="11"/>
        <v>0</v>
      </c>
      <c r="E33" s="18">
        <f t="shared" si="11"/>
        <v>0</v>
      </c>
      <c r="F33" s="18">
        <f t="shared" si="11"/>
        <v>0</v>
      </c>
      <c r="G33" s="18">
        <f t="shared" si="11"/>
        <v>2.9317351598173516E-3</v>
      </c>
    </row>
    <row r="34" spans="1:7" x14ac:dyDescent="0.25">
      <c r="A34" s="3" t="s">
        <v>13</v>
      </c>
      <c r="B34" s="16" t="s">
        <v>83</v>
      </c>
      <c r="C34" s="5">
        <f t="shared" si="7"/>
        <v>2.4435971461187216</v>
      </c>
      <c r="D34" s="21">
        <f t="shared" si="11"/>
        <v>0</v>
      </c>
      <c r="E34" s="21">
        <f t="shared" si="11"/>
        <v>0</v>
      </c>
      <c r="F34" s="21">
        <f t="shared" si="11"/>
        <v>2.4435971461187216</v>
      </c>
      <c r="G34" s="21">
        <f t="shared" si="11"/>
        <v>0</v>
      </c>
    </row>
    <row r="35" spans="1:7" ht="25.5" x14ac:dyDescent="0.25">
      <c r="A35" s="3" t="s">
        <v>47</v>
      </c>
      <c r="B35" s="4" t="s">
        <v>59</v>
      </c>
      <c r="C35" s="5">
        <f t="shared" si="7"/>
        <v>3.8220433789954336E-2</v>
      </c>
      <c r="D35" s="21">
        <f t="shared" si="11"/>
        <v>0</v>
      </c>
      <c r="E35" s="21">
        <f t="shared" si="11"/>
        <v>0</v>
      </c>
      <c r="F35" s="21">
        <f t="shared" si="11"/>
        <v>3.8220433789954336E-2</v>
      </c>
      <c r="G35" s="21">
        <f t="shared" si="11"/>
        <v>0</v>
      </c>
    </row>
    <row r="36" spans="1:7" ht="25.5" x14ac:dyDescent="0.25">
      <c r="A36" s="6" t="s">
        <v>66</v>
      </c>
      <c r="B36" s="7" t="s">
        <v>84</v>
      </c>
      <c r="C36" s="15">
        <f>C35*100/C29</f>
        <v>2.5979924261852583</v>
      </c>
      <c r="D36" s="18"/>
      <c r="E36" s="18"/>
      <c r="F36" s="18"/>
      <c r="G36" s="18"/>
    </row>
    <row r="37" spans="1:7" x14ac:dyDescent="0.25">
      <c r="A37" s="29" t="s">
        <v>49</v>
      </c>
      <c r="B37" s="29"/>
      <c r="C37" s="29"/>
      <c r="D37" s="29"/>
      <c r="E37" s="29"/>
      <c r="F37" s="29"/>
      <c r="G37" s="29"/>
    </row>
    <row r="38" spans="1:7" ht="25.5" x14ac:dyDescent="0.25">
      <c r="A38" s="22" t="s">
        <v>48</v>
      </c>
      <c r="B38" s="16" t="s">
        <v>28</v>
      </c>
      <c r="C38" s="8">
        <f>SUM(D38:G38)</f>
        <v>12887.296999999999</v>
      </c>
      <c r="D38" s="23">
        <f>D39+D46</f>
        <v>0</v>
      </c>
      <c r="E38" s="23">
        <f t="shared" ref="E38:G38" si="12">E39+E46</f>
        <v>6265.5590000000002</v>
      </c>
      <c r="F38" s="23">
        <f t="shared" si="12"/>
        <v>5796.6859999999997</v>
      </c>
      <c r="G38" s="23">
        <f t="shared" si="12"/>
        <v>825.05199999999991</v>
      </c>
    </row>
    <row r="39" spans="1:7" x14ac:dyDescent="0.25">
      <c r="A39" s="24" t="s">
        <v>67</v>
      </c>
      <c r="B39" s="12" t="s">
        <v>29</v>
      </c>
      <c r="C39" s="8">
        <f>SUM(D39:G39)</f>
        <v>12863.838999999998</v>
      </c>
      <c r="D39" s="25">
        <f>D40+D41</f>
        <v>0</v>
      </c>
      <c r="E39" s="25">
        <f t="shared" ref="E39:G39" si="13">E40+E41</f>
        <v>6265.5590000000002</v>
      </c>
      <c r="F39" s="25">
        <f t="shared" si="13"/>
        <v>5796.6859999999997</v>
      </c>
      <c r="G39" s="25">
        <f t="shared" si="13"/>
        <v>801.59399999999994</v>
      </c>
    </row>
    <row r="40" spans="1:7" x14ac:dyDescent="0.25">
      <c r="A40" s="24" t="s">
        <v>68</v>
      </c>
      <c r="B40" s="12" t="s">
        <v>30</v>
      </c>
      <c r="C40" s="8">
        <f t="shared" ref="C40:C53" si="14">SUM(D40:G40)</f>
        <v>11840.823</v>
      </c>
      <c r="D40" s="26">
        <v>0</v>
      </c>
      <c r="E40" s="26">
        <v>6265.5590000000002</v>
      </c>
      <c r="F40" s="26">
        <v>5572.3069999999998</v>
      </c>
      <c r="G40" s="26">
        <v>2.9569999999999999</v>
      </c>
    </row>
    <row r="41" spans="1:7" ht="25.5" x14ac:dyDescent="0.25">
      <c r="A41" s="24" t="s">
        <v>69</v>
      </c>
      <c r="B41" s="12" t="s">
        <v>31</v>
      </c>
      <c r="C41" s="8">
        <f t="shared" si="14"/>
        <v>1023.016</v>
      </c>
      <c r="D41" s="25">
        <f>D42+D45</f>
        <v>0</v>
      </c>
      <c r="E41" s="25">
        <f t="shared" ref="E41:G41" si="15">E42+E45</f>
        <v>0</v>
      </c>
      <c r="F41" s="25">
        <f t="shared" si="15"/>
        <v>224.37899999999999</v>
      </c>
      <c r="G41" s="25">
        <f t="shared" si="15"/>
        <v>798.63699999999994</v>
      </c>
    </row>
    <row r="42" spans="1:7" ht="38.25" x14ac:dyDescent="0.25">
      <c r="A42" s="24" t="s">
        <v>70</v>
      </c>
      <c r="B42" s="12" t="s">
        <v>34</v>
      </c>
      <c r="C42" s="8">
        <f t="shared" si="14"/>
        <v>983.78499999999997</v>
      </c>
      <c r="D42" s="27">
        <f>D43+D44</f>
        <v>0</v>
      </c>
      <c r="E42" s="27">
        <f t="shared" ref="E42:G42" si="16">E43+E44</f>
        <v>0</v>
      </c>
      <c r="F42" s="27">
        <f t="shared" si="16"/>
        <v>185.148</v>
      </c>
      <c r="G42" s="27">
        <f t="shared" si="16"/>
        <v>798.63699999999994</v>
      </c>
    </row>
    <row r="43" spans="1:7" ht="25.5" x14ac:dyDescent="0.25">
      <c r="A43" s="24" t="s">
        <v>71</v>
      </c>
      <c r="B43" s="12" t="s">
        <v>32</v>
      </c>
      <c r="C43" s="8">
        <f t="shared" si="14"/>
        <v>627.73699999999997</v>
      </c>
      <c r="D43" s="26">
        <v>0</v>
      </c>
      <c r="E43" s="26">
        <v>0</v>
      </c>
      <c r="F43" s="26">
        <v>113.23099999999999</v>
      </c>
      <c r="G43" s="26">
        <v>514.50599999999997</v>
      </c>
    </row>
    <row r="44" spans="1:7" x14ac:dyDescent="0.25">
      <c r="A44" s="24" t="s">
        <v>72</v>
      </c>
      <c r="B44" s="12" t="s">
        <v>33</v>
      </c>
      <c r="C44" s="8">
        <f t="shared" si="14"/>
        <v>356.048</v>
      </c>
      <c r="D44" s="26">
        <v>0</v>
      </c>
      <c r="E44" s="26">
        <v>0</v>
      </c>
      <c r="F44" s="26">
        <v>71.917000000000002</v>
      </c>
      <c r="G44" s="26">
        <v>284.13099999999997</v>
      </c>
    </row>
    <row r="45" spans="1:7" ht="51" x14ac:dyDescent="0.25">
      <c r="A45" s="24" t="s">
        <v>73</v>
      </c>
      <c r="B45" s="12" t="s">
        <v>35</v>
      </c>
      <c r="C45" s="8">
        <f t="shared" si="14"/>
        <v>39.231000000000002</v>
      </c>
      <c r="D45" s="26">
        <v>0</v>
      </c>
      <c r="E45" s="26">
        <v>0</v>
      </c>
      <c r="F45" s="26">
        <v>39.231000000000002</v>
      </c>
      <c r="G45" s="26">
        <v>0</v>
      </c>
    </row>
    <row r="46" spans="1:7" ht="25.5" x14ac:dyDescent="0.25">
      <c r="A46" s="24" t="s">
        <v>74</v>
      </c>
      <c r="B46" s="12" t="s">
        <v>36</v>
      </c>
      <c r="C46" s="8">
        <f t="shared" si="14"/>
        <v>23.457999999999998</v>
      </c>
      <c r="D46" s="25">
        <f>D48</f>
        <v>0</v>
      </c>
      <c r="E46" s="25">
        <f t="shared" ref="E46:G46" si="17">E48</f>
        <v>0</v>
      </c>
      <c r="F46" s="25">
        <f t="shared" si="17"/>
        <v>0</v>
      </c>
      <c r="G46" s="25">
        <f t="shared" si="17"/>
        <v>23.457999999999998</v>
      </c>
    </row>
    <row r="47" spans="1:7" x14ac:dyDescent="0.25">
      <c r="A47" s="24" t="s">
        <v>75</v>
      </c>
      <c r="B47" s="12" t="s">
        <v>26</v>
      </c>
      <c r="C47" s="8">
        <f t="shared" si="14"/>
        <v>3.5999999999999997E-2</v>
      </c>
      <c r="D47" s="26">
        <v>0</v>
      </c>
      <c r="E47" s="26">
        <v>0</v>
      </c>
      <c r="F47" s="26">
        <v>0</v>
      </c>
      <c r="G47" s="26">
        <v>3.5999999999999997E-2</v>
      </c>
    </row>
    <row r="48" spans="1:7" x14ac:dyDescent="0.25">
      <c r="A48" s="24" t="s">
        <v>76</v>
      </c>
      <c r="B48" s="12" t="s">
        <v>27</v>
      </c>
      <c r="C48" s="8">
        <f t="shared" si="14"/>
        <v>23.457999999999998</v>
      </c>
      <c r="D48" s="26">
        <v>0</v>
      </c>
      <c r="E48" s="26">
        <v>0</v>
      </c>
      <c r="F48" s="26">
        <v>0</v>
      </c>
      <c r="G48" s="26">
        <v>23.457999999999998</v>
      </c>
    </row>
    <row r="49" spans="1:7" ht="38.25" x14ac:dyDescent="0.25">
      <c r="A49" s="22" t="s">
        <v>77</v>
      </c>
      <c r="B49" s="16" t="s">
        <v>37</v>
      </c>
      <c r="C49" s="5">
        <f t="shared" si="14"/>
        <v>6861.6869999999999</v>
      </c>
      <c r="D49" s="23">
        <f>D50+D51</f>
        <v>0</v>
      </c>
      <c r="E49" s="23">
        <f t="shared" ref="E49:G49" si="18">E50+E51</f>
        <v>0</v>
      </c>
      <c r="F49" s="23">
        <f t="shared" si="18"/>
        <v>6861.6869999999999</v>
      </c>
      <c r="G49" s="23">
        <f t="shared" si="18"/>
        <v>0</v>
      </c>
    </row>
    <row r="50" spans="1:7" x14ac:dyDescent="0.25">
      <c r="A50" s="24" t="s">
        <v>78</v>
      </c>
      <c r="B50" s="12" t="s">
        <v>24</v>
      </c>
      <c r="C50" s="8">
        <f t="shared" si="14"/>
        <v>6861.6869999999999</v>
      </c>
      <c r="D50" s="26">
        <v>0</v>
      </c>
      <c r="E50" s="26">
        <v>0</v>
      </c>
      <c r="F50" s="26">
        <v>6861.6869999999999</v>
      </c>
      <c r="G50" s="26">
        <v>0</v>
      </c>
    </row>
    <row r="51" spans="1:7" x14ac:dyDescent="0.25">
      <c r="A51" s="24" t="s">
        <v>79</v>
      </c>
      <c r="B51" s="12" t="s">
        <v>25</v>
      </c>
      <c r="C51" s="8">
        <f t="shared" si="14"/>
        <v>0</v>
      </c>
      <c r="D51" s="25">
        <f>D53</f>
        <v>0</v>
      </c>
      <c r="E51" s="25">
        <f t="shared" ref="E51:G51" si="19">E53</f>
        <v>0</v>
      </c>
      <c r="F51" s="25">
        <f t="shared" si="19"/>
        <v>0</v>
      </c>
      <c r="G51" s="25">
        <f t="shared" si="19"/>
        <v>0</v>
      </c>
    </row>
    <row r="52" spans="1:7" x14ac:dyDescent="0.25">
      <c r="A52" s="24" t="s">
        <v>80</v>
      </c>
      <c r="B52" s="12" t="s">
        <v>38</v>
      </c>
      <c r="C52" s="8">
        <f t="shared" si="14"/>
        <v>0</v>
      </c>
      <c r="D52" s="26">
        <v>0</v>
      </c>
      <c r="E52" s="26">
        <v>0</v>
      </c>
      <c r="F52" s="26">
        <v>0</v>
      </c>
      <c r="G52" s="26">
        <v>0</v>
      </c>
    </row>
    <row r="53" spans="1:7" x14ac:dyDescent="0.25">
      <c r="A53" s="24" t="s">
        <v>81</v>
      </c>
      <c r="B53" s="12" t="s">
        <v>27</v>
      </c>
      <c r="C53" s="8">
        <f t="shared" si="14"/>
        <v>0</v>
      </c>
      <c r="D53" s="26">
        <v>0</v>
      </c>
      <c r="E53" s="26">
        <v>0</v>
      </c>
      <c r="F53" s="26">
        <v>0</v>
      </c>
      <c r="G53" s="26">
        <v>0</v>
      </c>
    </row>
  </sheetData>
  <mergeCells count="9">
    <mergeCell ref="D1:G1"/>
    <mergeCell ref="A22:G22"/>
    <mergeCell ref="A37:G37"/>
    <mergeCell ref="A3:G3"/>
    <mergeCell ref="A5:A6"/>
    <mergeCell ref="B5:B6"/>
    <mergeCell ref="C5:C6"/>
    <mergeCell ref="D5:G5"/>
    <mergeCell ref="A7:G7"/>
  </mergeCells>
  <dataValidations count="2">
    <dataValidation allowBlank="1" showInputMessage="1" promptTitle="Ввод" prompt="Для выбора организации необходимо два раза нажать левую клавишу мыши!" sqref="B31:B33 B11:B12 B26:B27 B16:B18"/>
    <dataValidation type="decimal" allowBlank="1" showErrorMessage="1" errorTitle="Ошибка" error="Допускается ввод только действительных чисел!" sqref="C38:G53 C23:G36 C8:G21">
      <formula1>-9.99999999999999E+23</formula1>
      <formula2>9.99999999999999E+23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Дектярёва Юлия Анатольевна</dc:creator>
  <cp:lastModifiedBy>Администратор</cp:lastModifiedBy>
  <dcterms:created xsi:type="dcterms:W3CDTF">2023-01-18T07:06:39Z</dcterms:created>
  <dcterms:modified xsi:type="dcterms:W3CDTF">2023-04-13T05:36:02Z</dcterms:modified>
</cp:coreProperties>
</file>